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etlana.iazykova\Documents\dc191si\2016-first\For posting\"/>
    </mc:Choice>
  </mc:AlternateContent>
  <bookViews>
    <workbookView xWindow="0" yWindow="0" windowWidth="17280" windowHeight="9075"/>
  </bookViews>
  <sheets>
    <sheet name="Pillar One" sheetId="7" r:id="rId1"/>
    <sheet name="Pillar two" sheetId="4" r:id="rId2"/>
    <sheet name="Pillar Three" sheetId="2" r:id="rId3"/>
    <sheet name="Pillar Four" sheetId="8" r:id="rId4"/>
    <sheet name="Pillar Five" sheetId="6" r:id="rId5"/>
    <sheet name="Summary " sheetId="9" r:id="rId6"/>
  </sheets>
  <definedNames>
    <definedName name="_edn1" localSheetId="0">'Pillar One'!#REF!</definedName>
    <definedName name="_ednref1" localSheetId="0">'Pillar One'!$A$63</definedName>
    <definedName name="_ftn1" localSheetId="1">'Pillar two'!$A$39</definedName>
    <definedName name="_ftn2" localSheetId="1">'Pillar two'!$A$40</definedName>
    <definedName name="_ftn3" localSheetId="1">'Pillar two'!$A$41</definedName>
    <definedName name="_ftnref1" localSheetId="1">'Pillar two'!$B$6</definedName>
    <definedName name="_ftnref2" localSheetId="1">'Pillar two'!$D$15</definedName>
    <definedName name="_ftnref3" localSheetId="1">'Pillar two'!$C$22</definedName>
    <definedName name="_xlnm.Print_Area" localSheetId="4">'Pillar Five'!$A$1:$Q$59</definedName>
    <definedName name="_xlnm.Print_Area" localSheetId="0">'Pillar One'!$A$1:$P$93</definedName>
    <definedName name="_xlnm.Print_Area" localSheetId="1">'Pillar two'!$A$1:$X$108</definedName>
    <definedName name="_xlnm.Print_Titles" localSheetId="1">'Pillar two'!$5:$5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9" l="1"/>
  <c r="I7" i="2"/>
  <c r="K46" i="2"/>
  <c r="K7" i="2"/>
  <c r="K225" i="2"/>
  <c r="O22" i="2"/>
  <c r="Q22" i="2"/>
  <c r="M4" i="9"/>
  <c r="M5" i="9"/>
  <c r="M6" i="9"/>
  <c r="M7" i="9"/>
  <c r="M8" i="9"/>
  <c r="M9" i="9"/>
  <c r="M10" i="9"/>
  <c r="M11" i="9"/>
  <c r="M12" i="9"/>
  <c r="M13" i="9"/>
  <c r="M14" i="9"/>
  <c r="M15" i="9"/>
  <c r="M16" i="9"/>
  <c r="M17" i="9"/>
  <c r="M18" i="9"/>
  <c r="M19" i="9"/>
  <c r="M20" i="9"/>
  <c r="M21" i="9"/>
  <c r="M22" i="9"/>
  <c r="M23" i="9"/>
  <c r="L4" i="9"/>
  <c r="L5" i="9"/>
  <c r="L6" i="9"/>
  <c r="L7" i="9"/>
  <c r="L8" i="9"/>
  <c r="L9" i="9"/>
  <c r="L10" i="9"/>
  <c r="L11" i="9"/>
  <c r="L12" i="9"/>
  <c r="L13" i="9"/>
  <c r="L14" i="9"/>
  <c r="L15" i="9"/>
  <c r="L16" i="9"/>
  <c r="L17" i="9"/>
  <c r="L18" i="9"/>
  <c r="L19" i="9"/>
  <c r="L20" i="9"/>
  <c r="L21" i="9"/>
  <c r="L22" i="9"/>
  <c r="L23" i="9"/>
  <c r="M24" i="9"/>
  <c r="L24" i="9"/>
  <c r="K24" i="9"/>
  <c r="J24" i="9"/>
  <c r="I24" i="9"/>
  <c r="H24" i="9"/>
  <c r="G24" i="9"/>
  <c r="E24" i="9"/>
  <c r="D24" i="9"/>
  <c r="C24" i="9"/>
  <c r="B24" i="9"/>
  <c r="P22" i="2"/>
  <c r="I155" i="2"/>
  <c r="J155" i="2"/>
  <c r="K155" i="2"/>
  <c r="J62" i="7"/>
  <c r="J69" i="7"/>
  <c r="J78" i="7"/>
  <c r="J83" i="7"/>
  <c r="J88" i="7"/>
  <c r="J49" i="7"/>
  <c r="K62" i="7"/>
  <c r="K69" i="7"/>
  <c r="K78" i="7"/>
  <c r="K83" i="7"/>
  <c r="K88" i="7"/>
  <c r="K49" i="7"/>
  <c r="I55" i="7"/>
  <c r="I56" i="7"/>
  <c r="I57" i="7"/>
  <c r="I58" i="7"/>
  <c r="I59" i="7"/>
  <c r="I60" i="7"/>
  <c r="I62" i="7"/>
  <c r="I63" i="7"/>
  <c r="I64" i="7"/>
  <c r="I65" i="7"/>
  <c r="I66" i="7"/>
  <c r="I67" i="7"/>
  <c r="I68" i="7"/>
  <c r="I69" i="7"/>
  <c r="I70" i="7"/>
  <c r="I71" i="7"/>
  <c r="I72" i="7"/>
  <c r="I73" i="7"/>
  <c r="I74" i="7"/>
  <c r="I75" i="7"/>
  <c r="I76" i="7"/>
  <c r="I77" i="7"/>
  <c r="I78" i="7"/>
  <c r="I79" i="7"/>
  <c r="I80" i="7"/>
  <c r="I81" i="7"/>
  <c r="I83" i="7"/>
  <c r="I84" i="7"/>
  <c r="I85" i="7"/>
  <c r="I88" i="7"/>
  <c r="I49" i="7"/>
  <c r="I43" i="7"/>
  <c r="I42" i="7"/>
  <c r="I36" i="7"/>
  <c r="I37" i="7"/>
  <c r="I38" i="7"/>
  <c r="I39" i="7"/>
  <c r="I33" i="7"/>
  <c r="I34" i="7"/>
  <c r="I35" i="7"/>
  <c r="I32" i="7"/>
  <c r="I25" i="7"/>
  <c r="I26" i="7"/>
  <c r="I27" i="7"/>
  <c r="I28" i="7"/>
  <c r="I29" i="7"/>
  <c r="I30" i="7"/>
  <c r="I24" i="7"/>
  <c r="I16" i="7"/>
  <c r="I17" i="7"/>
  <c r="I18" i="7"/>
  <c r="I15" i="7"/>
  <c r="I14" i="4"/>
  <c r="I24" i="4"/>
  <c r="I31" i="4"/>
  <c r="I38" i="4"/>
  <c r="I6" i="4"/>
  <c r="I54" i="4"/>
  <c r="I58" i="4"/>
  <c r="I61" i="4"/>
  <c r="I66" i="4"/>
  <c r="I48" i="4"/>
  <c r="I78" i="4"/>
  <c r="I83" i="4"/>
  <c r="I93" i="4"/>
  <c r="I102" i="4"/>
  <c r="I107" i="4"/>
  <c r="I67" i="4"/>
  <c r="I108" i="4"/>
  <c r="J14" i="4"/>
  <c r="J24" i="4"/>
  <c r="J31" i="4"/>
  <c r="J38" i="4"/>
  <c r="J6" i="4"/>
  <c r="J54" i="4"/>
  <c r="J58" i="4"/>
  <c r="J61" i="4"/>
  <c r="J66" i="4"/>
  <c r="J48" i="4"/>
  <c r="J78" i="4"/>
  <c r="J83" i="4"/>
  <c r="J93" i="4"/>
  <c r="J102" i="4"/>
  <c r="J107" i="4"/>
  <c r="J67" i="4"/>
  <c r="J108" i="4"/>
  <c r="K14" i="4"/>
  <c r="K24" i="4"/>
  <c r="K31" i="4"/>
  <c r="K38" i="4"/>
  <c r="K6" i="4"/>
  <c r="K54" i="4"/>
  <c r="K58" i="4"/>
  <c r="K61" i="4"/>
  <c r="K66" i="4"/>
  <c r="K48" i="4"/>
  <c r="K78" i="4"/>
  <c r="K83" i="4"/>
  <c r="K93" i="4"/>
  <c r="K102" i="4"/>
  <c r="K107" i="4"/>
  <c r="K67" i="4"/>
  <c r="K108" i="4"/>
  <c r="I223" i="2"/>
  <c r="J223" i="2"/>
  <c r="K223" i="2"/>
  <c r="I219" i="2"/>
  <c r="J219" i="2"/>
  <c r="K219" i="2"/>
  <c r="I214" i="2"/>
  <c r="J214" i="2"/>
  <c r="K214" i="2"/>
  <c r="I208" i="2"/>
  <c r="J208" i="2"/>
  <c r="J177" i="2"/>
  <c r="K208" i="2"/>
  <c r="K177" i="2"/>
  <c r="I195" i="2"/>
  <c r="J195" i="2"/>
  <c r="K195" i="2"/>
  <c r="I189" i="2"/>
  <c r="I177" i="2"/>
  <c r="J189" i="2"/>
  <c r="K189" i="2"/>
  <c r="I176" i="2"/>
  <c r="J176" i="2"/>
  <c r="K176" i="2"/>
  <c r="I172" i="2"/>
  <c r="J172" i="2"/>
  <c r="K172" i="2"/>
  <c r="I165" i="2"/>
  <c r="J165" i="2"/>
  <c r="K165" i="2"/>
  <c r="I161" i="2"/>
  <c r="J161" i="2"/>
  <c r="K161" i="2"/>
  <c r="I154" i="2"/>
  <c r="J154" i="2"/>
  <c r="K154" i="2"/>
  <c r="I147" i="2"/>
  <c r="J147" i="2"/>
  <c r="K147" i="2"/>
  <c r="I142" i="2"/>
  <c r="J142" i="2"/>
  <c r="K142" i="2"/>
  <c r="I130" i="2"/>
  <c r="J130" i="2"/>
  <c r="K130" i="2"/>
  <c r="I124" i="2"/>
  <c r="J124" i="2"/>
  <c r="K124" i="2"/>
  <c r="I113" i="2"/>
  <c r="J113" i="2"/>
  <c r="K113" i="2"/>
  <c r="I110" i="2"/>
  <c r="J110" i="2"/>
  <c r="K110" i="2"/>
  <c r="I95" i="2"/>
  <c r="J95" i="2"/>
  <c r="K95" i="2"/>
  <c r="I85" i="2"/>
  <c r="J85" i="2"/>
  <c r="K85" i="2"/>
  <c r="I72" i="2"/>
  <c r="J72" i="2"/>
  <c r="K72" i="2"/>
  <c r="I64" i="2"/>
  <c r="J64" i="2"/>
  <c r="K64" i="2"/>
  <c r="I46" i="2"/>
  <c r="J46" i="2"/>
  <c r="I32" i="2"/>
  <c r="J32" i="2"/>
  <c r="K32" i="2"/>
  <c r="I29" i="2"/>
  <c r="J29" i="2"/>
  <c r="K29" i="2"/>
  <c r="K73" i="2"/>
  <c r="K114" i="2"/>
  <c r="J73" i="2"/>
  <c r="J114" i="2"/>
  <c r="J7" i="2"/>
  <c r="I73" i="2"/>
  <c r="I114" i="2"/>
  <c r="I225" i="2"/>
  <c r="I10" i="6"/>
  <c r="I15" i="6"/>
  <c r="I22" i="6"/>
  <c r="I28" i="6"/>
  <c r="I34" i="6"/>
  <c r="I52" i="6"/>
  <c r="I11" i="6"/>
  <c r="I16" i="6"/>
  <c r="I23" i="6"/>
  <c r="I29" i="6"/>
  <c r="I44" i="6"/>
  <c r="I50" i="6"/>
  <c r="I12" i="6"/>
  <c r="I26" i="6"/>
  <c r="I32" i="6"/>
  <c r="I46" i="6"/>
  <c r="I13" i="6"/>
  <c r="I17" i="6"/>
  <c r="I24" i="6"/>
  <c r="I30" i="6"/>
  <c r="I37" i="6"/>
  <c r="I45" i="6"/>
  <c r="I49" i="6"/>
  <c r="I54" i="6"/>
  <c r="I18" i="6"/>
  <c r="I31" i="6"/>
  <c r="I25" i="6"/>
  <c r="I35" i="6"/>
  <c r="I53" i="6"/>
  <c r="I38" i="6"/>
  <c r="I43" i="6"/>
  <c r="I48" i="6"/>
  <c r="I47" i="6"/>
  <c r="I51" i="6"/>
  <c r="I56" i="6"/>
  <c r="I41" i="6"/>
  <c r="I14" i="6"/>
  <c r="I21" i="6"/>
  <c r="I27" i="6"/>
  <c r="I33" i="6"/>
  <c r="I40" i="6"/>
  <c r="I6" i="6"/>
  <c r="I57" i="6"/>
  <c r="J47" i="6"/>
  <c r="J51" i="6"/>
  <c r="J56" i="6"/>
  <c r="J41" i="6"/>
  <c r="J14" i="6"/>
  <c r="J21" i="6"/>
  <c r="J27" i="6"/>
  <c r="J33" i="6"/>
  <c r="J40" i="6"/>
  <c r="J6" i="6"/>
  <c r="J57" i="6"/>
  <c r="K47" i="6"/>
  <c r="K51" i="6"/>
  <c r="K56" i="6"/>
  <c r="K41" i="6"/>
  <c r="K14" i="6"/>
  <c r="K21" i="6"/>
  <c r="K27" i="6"/>
  <c r="K33" i="6"/>
  <c r="K40" i="6"/>
  <c r="K6" i="6"/>
  <c r="K57" i="6"/>
  <c r="I93" i="8"/>
  <c r="J93" i="8"/>
  <c r="K93" i="8"/>
  <c r="I80" i="8"/>
  <c r="J80" i="8"/>
  <c r="K80" i="8"/>
  <c r="I49" i="8"/>
  <c r="J49" i="8"/>
  <c r="K49" i="8"/>
  <c r="I7" i="8"/>
  <c r="J7" i="8"/>
  <c r="K7" i="8"/>
  <c r="I91" i="8"/>
  <c r="J91" i="8"/>
  <c r="K91" i="8"/>
  <c r="I84" i="8"/>
  <c r="J84" i="8"/>
  <c r="K84" i="8"/>
  <c r="I79" i="8"/>
  <c r="J79" i="8"/>
  <c r="K79" i="8"/>
  <c r="I76" i="8"/>
  <c r="J76" i="8"/>
  <c r="K76" i="8"/>
  <c r="I73" i="8"/>
  <c r="J73" i="8"/>
  <c r="K73" i="8"/>
  <c r="I63" i="8"/>
  <c r="J63" i="8"/>
  <c r="K63" i="8"/>
  <c r="I48" i="8"/>
  <c r="J48" i="8"/>
  <c r="K48" i="8"/>
  <c r="I35" i="8"/>
  <c r="J35" i="8"/>
  <c r="K35" i="8"/>
  <c r="I19" i="8"/>
  <c r="J19" i="8"/>
  <c r="K19" i="8"/>
  <c r="J225" i="2"/>
  <c r="P21" i="7"/>
  <c r="N21" i="7"/>
  <c r="K41" i="7"/>
  <c r="I48" i="7"/>
  <c r="J48" i="7"/>
  <c r="K48" i="7"/>
  <c r="K23" i="7"/>
  <c r="J23" i="7"/>
  <c r="I23" i="7"/>
  <c r="O21" i="7"/>
  <c r="I41" i="7"/>
  <c r="J41" i="7"/>
  <c r="I31" i="7"/>
  <c r="J31" i="7"/>
  <c r="J6" i="7"/>
  <c r="J93" i="7"/>
  <c r="K31" i="7"/>
  <c r="K6" i="7"/>
  <c r="K93" i="7"/>
  <c r="I6" i="7"/>
  <c r="I93" i="7"/>
</calcChain>
</file>

<file path=xl/comments1.xml><?xml version="1.0" encoding="utf-8"?>
<comments xmlns="http://schemas.openxmlformats.org/spreadsheetml/2006/main">
  <authors>
    <author>Selamawit Negash</author>
  </authors>
  <commentList>
    <comment ref="B58" authorId="0" shapeId="0">
      <text>
        <r>
          <rPr>
            <b/>
            <sz val="9"/>
            <color indexed="81"/>
            <rFont val="Tahoma"/>
            <family val="2"/>
          </rPr>
          <t>Selamawit Negash:</t>
        </r>
        <r>
          <rPr>
            <sz val="9"/>
            <color indexed="81"/>
            <rFont val="Tahoma"/>
            <family val="2"/>
          </rPr>
          <t xml:space="preserve">
The group felt that this will be difficult to measure. But cannot be deleted without consulting the experts who proposed this. They might have explanations</t>
        </r>
      </text>
    </comment>
  </commentList>
</comments>
</file>

<file path=xl/comments2.xml><?xml version="1.0" encoding="utf-8"?>
<comments xmlns="http://schemas.openxmlformats.org/spreadsheetml/2006/main">
  <authors>
    <author>Hilkka Jokinen</author>
  </authors>
  <commentList>
    <comment ref="C7" authorId="0" shapeId="0">
      <text>
        <r>
          <rPr>
            <b/>
            <sz val="9"/>
            <color indexed="81"/>
            <rFont val="Tahoma"/>
            <family val="2"/>
          </rPr>
          <t>Nional survey on VAW will conducted in 2016 and will give the baseline figures</t>
        </r>
      </text>
    </comment>
    <comment ref="C39" authorId="0" shapeId="0">
      <text>
        <r>
          <rPr>
            <b/>
            <sz val="9"/>
            <color indexed="81"/>
            <rFont val="Tahoma"/>
            <family val="2"/>
          </rPr>
          <t>Hilkka Jokinen:</t>
        </r>
        <r>
          <rPr>
            <sz val="9"/>
            <color indexed="81"/>
            <rFont val="Tahoma"/>
            <family val="2"/>
          </rPr>
          <t xml:space="preserve">
when will needs assessment be done? 
</t>
        </r>
        <r>
          <rPr>
            <b/>
            <sz val="9"/>
            <color indexed="81"/>
            <rFont val="Tahoma"/>
            <family val="2"/>
          </rPr>
          <t>National needs assesment on gender mainstreaming in education is under way</t>
        </r>
      </text>
    </comment>
    <comment ref="C41" authorId="0" shapeId="0">
      <text>
        <r>
          <rPr>
            <b/>
            <sz val="9"/>
            <color indexed="81"/>
            <rFont val="Tahoma"/>
            <family val="2"/>
          </rPr>
          <t>Hilkka Jokinen:</t>
        </r>
        <r>
          <rPr>
            <sz val="9"/>
            <color indexed="81"/>
            <rFont val="Tahoma"/>
            <family val="2"/>
          </rPr>
          <t xml:space="preserve">
Youth missing from baseline and target, even though mentioned in indicator! Requires its own baseline and target.
</t>
        </r>
        <r>
          <rPr>
            <b/>
            <sz val="9"/>
            <color indexed="81"/>
            <rFont val="Tahoma"/>
            <family val="2"/>
          </rPr>
          <t>Higher level referes to the top leaders of sectos such as Ministrs, Heads of Bureaus.</t>
        </r>
        <r>
          <rPr>
            <sz val="9"/>
            <color indexed="81"/>
            <rFont val="Tahoma"/>
            <family val="2"/>
          </rPr>
          <t xml:space="preserve">
</t>
        </r>
        <r>
          <rPr>
            <b/>
            <sz val="9"/>
            <color indexed="81"/>
            <rFont val="Tahoma"/>
            <family val="2"/>
          </rPr>
          <t xml:space="preserve">Midiam level referes to those leaders who have assumed supervisors positions such as , process owners , deputy managers etc 
There is no such thing called  lower level leaders.  We generally call them experts. And yes, they will be targeted for empowerment. 
</t>
        </r>
      </text>
    </comment>
    <comment ref="B44" authorId="0" shapeId="0">
      <text>
        <r>
          <rPr>
            <b/>
            <sz val="9"/>
            <color indexed="81"/>
            <rFont val="Tahoma"/>
            <family val="2"/>
          </rPr>
          <t xml:space="preserve">Both Youth and adolescence refers to the early stages of an individual’s life. Adolescent refers to the stage of growing up which spans between puberty and legal adulthood that could extend to early twenties. Whereas youth is usually referred as individuals between the ages of 16 and 24. The age limit varies from place to place. </t>
        </r>
      </text>
    </comment>
    <comment ref="C44" authorId="0" shapeId="0">
      <text>
        <r>
          <rPr>
            <sz val="9"/>
            <color indexed="81"/>
            <rFont val="Tahoma"/>
            <family val="2"/>
          </rPr>
          <t>we don't have information on the dissgreation by sex for the baseline but we aim for 50% at the target level</t>
        </r>
      </text>
    </comment>
    <comment ref="D48" authorId="0" shapeId="0">
      <text>
        <r>
          <rPr>
            <sz val="9"/>
            <color indexed="81"/>
            <rFont val="Tahoma"/>
            <family val="2"/>
          </rPr>
          <t xml:space="preserve">
It is really difficult to make it time bound. The same applies for the next indicator</t>
        </r>
      </text>
    </comment>
    <comment ref="B50" authorId="0" shapeId="0">
      <text>
        <r>
          <rPr>
            <b/>
            <sz val="9"/>
            <color indexed="81"/>
            <rFont val="Tahoma"/>
            <family val="2"/>
          </rPr>
          <t>Hilkka Jokinen:</t>
        </r>
        <r>
          <rPr>
            <sz val="9"/>
            <color indexed="81"/>
            <rFont val="Tahoma"/>
            <family val="2"/>
          </rPr>
          <t xml:space="preserve">
please define standardized, who has defined what is standard? A ministry or something else?
There are national minimum standards as to the provision of youth friendly services. Thus when we say standardized we are referring to those national documents. The indicator has thus been revised. </t>
        </r>
      </text>
    </comment>
    <comment ref="B53" authorId="0" shapeId="0">
      <text>
        <r>
          <rPr>
            <b/>
            <sz val="9"/>
            <color indexed="81"/>
            <rFont val="Tahoma"/>
            <family val="2"/>
          </rPr>
          <t xml:space="preserve">the adolescent and youth package is different from development and participation strategy. They are three different documents. 2.3.2 needs implementation while 2.2.1 needs revision and endorsement </t>
        </r>
      </text>
    </comment>
    <comment ref="B54" authorId="0" shapeId="0">
      <text>
        <r>
          <rPr>
            <b/>
            <sz val="9"/>
            <color indexed="81"/>
            <rFont val="Tahoma"/>
            <family val="2"/>
          </rPr>
          <t>Youth participation is not a well defined concept in the country though it is instrumental for youth development. Thus we proposed to develop a national document that can define what youth participation means and what it involves at what level in the country context. Thus what we measure here is not the meaningfulness not the standard rather just having a national document/standard for meaningful youth participation (meaningful to be defined in the process).</t>
        </r>
      </text>
    </comment>
  </commentList>
</comments>
</file>

<file path=xl/sharedStrings.xml><?xml version="1.0" encoding="utf-8"?>
<sst xmlns="http://schemas.openxmlformats.org/spreadsheetml/2006/main" count="1487" uniqueCount="1182">
  <si>
    <t>UNDAF July 2016- June 2020: Pillar Three Results and Resources Framework</t>
  </si>
  <si>
    <t xml:space="preserve">Pillar 3: Investing in human capital and expanded access to quality, equitable basic social services. </t>
  </si>
  <si>
    <t>Result Statements</t>
  </si>
  <si>
    <t>Indicators</t>
  </si>
  <si>
    <t>Baseline</t>
  </si>
  <si>
    <t>Target</t>
  </si>
  <si>
    <t>Key Partners</t>
  </si>
  <si>
    <t>Means of Verification</t>
  </si>
  <si>
    <t>Risks and Assumptions</t>
  </si>
  <si>
    <t>*Indicative resources (US$)</t>
  </si>
  <si>
    <t>Overall Budget</t>
  </si>
  <si>
    <t>Available Resources</t>
  </si>
  <si>
    <t>Gap</t>
  </si>
  <si>
    <t>FMOH, RHB, NGOs, Civil Society, Ministry of Sport and Youth , ARAA, NGOs</t>
  </si>
  <si>
    <t>EDHS, HMIS</t>
  </si>
  <si>
    <t>Penta 3; 87%: Measles: 84%</t>
  </si>
  <si>
    <t>Penta 3; 97%; Measles: 96%</t>
  </si>
  <si>
    <t>81 (primary)</t>
  </si>
  <si>
    <t>90 (Primary)</t>
  </si>
  <si>
    <t>FMOH, RHB, Civil society FMOH, RHBs, NGOs, Professional Associations</t>
  </si>
  <si>
    <t xml:space="preserve">Annual Reports, HSDP IV, HMIS, National EmONC Assessment 2008   Facility report,HMIS, EmONC assessment, SPA+SARA DHS,HMIS,PHEM reports, Service Provision assessment and Service availability and readiness assessment
</t>
  </si>
  <si>
    <r>
      <rPr>
        <sz val="16"/>
        <rFont val="Calibri"/>
        <family val="2"/>
        <scheme val="minor"/>
      </rPr>
      <t xml:space="preserve">                                         </t>
    </r>
    <r>
      <rPr>
        <u/>
        <sz val="16"/>
        <rFont val="Calibri"/>
        <family val="2"/>
        <scheme val="minor"/>
      </rPr>
      <t xml:space="preserve"> </t>
    </r>
    <r>
      <rPr>
        <b/>
        <u/>
        <sz val="16"/>
        <rFont val="Calibri"/>
        <family val="2"/>
        <scheme val="minor"/>
      </rPr>
      <t xml:space="preserve">Assumption:  </t>
    </r>
    <r>
      <rPr>
        <u/>
        <sz val="16"/>
        <rFont val="Calibri"/>
        <family val="2"/>
        <scheme val="minor"/>
      </rPr>
      <t xml:space="preserve"> </t>
    </r>
    <r>
      <rPr>
        <sz val="16"/>
        <rFont val="Calibri"/>
        <family val="2"/>
        <scheme val="minor"/>
      </rPr>
      <t xml:space="preserve">                                  Task shifting to mid-level health professionals will increase access to EmONC services;   Increased access to skilled delivery services by strengthening service delivery on BEmONC and referral network system; Access to care will increase especially  to rural women; Donor partners' long term commitment; National commitment.        </t>
    </r>
    <r>
      <rPr>
        <b/>
        <u/>
        <sz val="16"/>
        <rFont val="Calibri"/>
        <family val="2"/>
        <scheme val="minor"/>
      </rPr>
      <t xml:space="preserve">Risks: </t>
    </r>
    <r>
      <rPr>
        <sz val="16"/>
        <rFont val="Calibri"/>
        <family val="2"/>
        <scheme val="minor"/>
      </rPr>
      <t xml:space="preserve"> The rate of high staff turnover in health facilities especially in rural areas; the availability and quality of services will be affected by limited resources to deploy and retain health care providers especially in remote areas    </t>
    </r>
  </si>
  <si>
    <t>85 (secondary and tertiary)</t>
  </si>
  <si>
    <t>95 (secondary and tertiary)</t>
  </si>
  <si>
    <t>Community and facility Maternal and Perinatal Death Surveillance and Response (MPDSR)</t>
  </si>
  <si>
    <t xml:space="preserve"> newborn corners (HC)</t>
  </si>
  <si>
    <t xml:space="preserve"> ICCM/CBNC services (HP)</t>
  </si>
  <si>
    <t xml:space="preserve"> IMNCI services (HC)</t>
  </si>
  <si>
    <t xml:space="preserve">-Basic EmONC services (HC) </t>
  </si>
  <si>
    <t>-Comprehensive EmONC services (Hosp)</t>
  </si>
  <si>
    <t>&lt;1%</t>
  </si>
  <si>
    <t xml:space="preserve">Output 1.1 Total </t>
  </si>
  <si>
    <t>MOH, MOWCY, CSOs</t>
  </si>
  <si>
    <t>SPA, HMIS</t>
  </si>
  <si>
    <r>
      <rPr>
        <b/>
        <sz val="16"/>
        <rFont val="Calibri"/>
        <family val="2"/>
        <scheme val="minor"/>
      </rPr>
      <t>Risks:</t>
    </r>
    <r>
      <rPr>
        <sz val="16"/>
        <rFont val="Calibri"/>
        <family val="2"/>
        <scheme val="minor"/>
      </rPr>
      <t xml:space="preserve"> If the adolescent and youth reproductive health is less  prioritized by the government and Donors; If there is un-expected humanitarian crisis and political instability the resource allocation and implementations might divert from adolescent and youth program                                       </t>
    </r>
    <r>
      <rPr>
        <b/>
        <sz val="16"/>
        <rFont val="Calibri"/>
        <family val="2"/>
        <scheme val="minor"/>
      </rPr>
      <t>Assumptions:</t>
    </r>
    <r>
      <rPr>
        <sz val="16"/>
        <rFont val="Calibri"/>
        <family val="2"/>
        <scheme val="minor"/>
      </rPr>
      <t xml:space="preserve"> The HSTP gives due emphasis to AYSRH The new AYSRH strategy will be finalized and a framework will be designed to implement it.  Donors will continue funding AYSRH program</t>
    </r>
  </si>
  <si>
    <t>FMOH, KNCV/ Challenge TB</t>
  </si>
  <si>
    <t>Program reviews, Admin report, HMIS, supervision report,HMIS, Surveillance</t>
  </si>
  <si>
    <r>
      <t>Assumption:</t>
    </r>
    <r>
      <rPr>
        <sz val="16"/>
        <rFont val="Calibri"/>
        <family val="2"/>
        <scheme val="minor"/>
      </rPr>
      <t xml:space="preserve"> Donor funding continues </t>
    </r>
    <r>
      <rPr>
        <b/>
        <u/>
        <sz val="16"/>
        <rFont val="Calibri"/>
        <family val="2"/>
        <scheme val="minor"/>
      </rPr>
      <t xml:space="preserve">Risks: </t>
    </r>
    <r>
      <rPr>
        <sz val="16"/>
        <rFont val="Calibri"/>
        <family val="2"/>
        <scheme val="minor"/>
      </rPr>
      <t>seasonal migrant workers travelling to endemic localities</t>
    </r>
  </si>
  <si>
    <t>FMoH, MSF and KalaCORE</t>
  </si>
  <si>
    <t>5.28 million</t>
  </si>
  <si>
    <t>2.72 million</t>
  </si>
  <si>
    <t>FMoH, PMI, MACEP/PATH, Malaria Consortium, ICAP</t>
  </si>
  <si>
    <t>ARAA, NGOs</t>
  </si>
  <si>
    <t>Output 1.3 Total</t>
  </si>
  <si>
    <t xml:space="preserve">4% cancer proportional deaths </t>
  </si>
  <si>
    <t xml:space="preserve">3% cancer proportional deaths </t>
  </si>
  <si>
    <t>FMOH, RHB, Cancer Society, Cancer Professional Associations, NGOs, Multi-sectoral Agencies</t>
  </si>
  <si>
    <t>Cancer Registry, Health Facility mortality; Register, Reports</t>
  </si>
  <si>
    <r>
      <t>Risks:</t>
    </r>
    <r>
      <rPr>
        <sz val="16"/>
        <rFont val="Calibri"/>
        <family val="2"/>
        <scheme val="minor"/>
      </rPr>
      <t xml:space="preserve"> -shortage of early cancer detection &amp; RX facilities, Lack of funds. Assumptions: Implementing partners available; funds available</t>
    </r>
  </si>
  <si>
    <t xml:space="preserve">15% CVD proportional deaths </t>
  </si>
  <si>
    <t xml:space="preserve">11% CVD proportional deaths </t>
  </si>
  <si>
    <t>&gt;80%</t>
  </si>
  <si>
    <t>FMoH-EPHI, RHB, ARRA</t>
  </si>
  <si>
    <t>Woreda reports, assessments</t>
  </si>
  <si>
    <t xml:space="preserve">Risk: Shortage of resource ;Assumption: Commitment by government and parnters to strengthen Preparedness </t>
  </si>
  <si>
    <t>100%
(WHO Remark:30%)</t>
  </si>
  <si>
    <t>Health facility report</t>
  </si>
  <si>
    <t>Risk: delay in outbreak notification: Assumption: the RRT will be functional at all level
Risk: Shortage of resource and competing priorities: Assumption: Risk identificaiton and communiaciton will be hihgly promoted and dedicated resource will be allocated</t>
  </si>
  <si>
    <t>&gt;90%</t>
  </si>
  <si>
    <t>EPHI and RHB reports</t>
  </si>
  <si>
    <t>Risk: delay in outbreak notification: Assumption: Surveillance will be complemetned by IT</t>
  </si>
  <si>
    <t>Risk: delay outbreak notification;Assumption: the RRT will be functional at all Levels</t>
  </si>
  <si>
    <t xml:space="preserve">PFSA, FMHACA, RHBs, </t>
  </si>
  <si>
    <t>HIMS; Facility surveys; SPA</t>
  </si>
  <si>
    <t>Limited capacity of PFSA (including hubs at subnational level)  in planning, forecasting;PFSA as well as FMHACA   capacity to fully fulfill its responsibility;</t>
  </si>
  <si>
    <t xml:space="preserve">1)    Amoxicillin as a tracer drug for the treatment of pneumonia in Health post </t>
  </si>
  <si>
    <t>2)    Sulfate Magnesium as tracer drug n in health facilities doing delivery.</t>
  </si>
  <si>
    <t xml:space="preserve">3)    Oxytocin tracer drugs for facility doing delivery </t>
  </si>
  <si>
    <t>Ministry of Justice, Ministry of Social affairs Women;  VERA, FMOH, RHB, CDC</t>
  </si>
  <si>
    <t>Reports, field visits</t>
  </si>
  <si>
    <t>Legislation/Policy on birth registration not enforced; The MoU between the FMOH and the Ministry of Justice implemented;</t>
  </si>
  <si>
    <t>4.1% (EDHS 2011)</t>
  </si>
  <si>
    <t>FMOH, RHBs, CSOs</t>
  </si>
  <si>
    <t>EDHS</t>
  </si>
  <si>
    <t>National level target is 30%</t>
  </si>
  <si>
    <t>National: 52% (EDHS 2011)  Refugee: 50%</t>
  </si>
  <si>
    <t>National: 70%; Refugee&gt; 90%</t>
  </si>
  <si>
    <t>FMOH, RHBs, CSOs, ARRA, INGOs</t>
  </si>
  <si>
    <t>National level target is 70%</t>
  </si>
  <si>
    <t>26.9% (EDHS 2011)</t>
  </si>
  <si>
    <t>National level target is 19%</t>
  </si>
  <si>
    <t>N/RNCB: 1 meetings/year</t>
  </si>
  <si>
    <t>N/RNCB: 2 meetings/year</t>
  </si>
  <si>
    <t>NNP implementing sectors</t>
  </si>
  <si>
    <t>FMOH admin reports</t>
  </si>
  <si>
    <t>FMOH to coordinate other sectors</t>
  </si>
  <si>
    <t xml:space="preserve">N/RNTC: 4 meetings/year </t>
  </si>
  <si>
    <t>NNP sectoral "scorecard" developed and in by regions by the end of 2016.</t>
  </si>
  <si>
    <t>1 sector plan</t>
  </si>
  <si>
    <t>9 sector plans by 2020</t>
  </si>
  <si>
    <t>FMOH to coordinate other sectors; Adequate funding mobilized for nutrition sensitive sectors</t>
  </si>
  <si>
    <t> 0</t>
  </si>
  <si>
    <t xml:space="preserve"> 8 regions by the end of 2016.</t>
  </si>
  <si>
    <t>NNP implementing sectors, FMOH, RHBs, CSOs FMOH admin report Sectoral collaboration</t>
  </si>
  <si>
    <t>51.2 % for girls under 2</t>
  </si>
  <si>
    <t>65% for both girls and boys under 2</t>
  </si>
  <si>
    <t>FMOH, RHBs</t>
  </si>
  <si>
    <t>Standardized denominator (number of girls and boys under 2) defined</t>
  </si>
  <si>
    <t>48 % for boys under 2</t>
  </si>
  <si>
    <t>(NNP Monitoring Tool, Feb 2015)</t>
  </si>
  <si>
    <t>4 in Afar</t>
  </si>
  <si>
    <t>34 in Afar</t>
  </si>
  <si>
    <t>FMOH, RHBs, ARRA, INGOs</t>
  </si>
  <si>
    <t>Monthly/quarterly/Annual reports/ RHB reports; EDHS</t>
  </si>
  <si>
    <t>Government maintain W2W support group strategy; Availability of supplies</t>
  </si>
  <si>
    <t>10 in Benshangul</t>
  </si>
  <si>
    <t>20 in Benshangul</t>
  </si>
  <si>
    <t>10 in Somali</t>
  </si>
  <si>
    <t>35 in Somali</t>
  </si>
  <si>
    <t>24 refugee camps</t>
  </si>
  <si>
    <t>24 regugee camps</t>
  </si>
  <si>
    <t>FMOH admin reports,</t>
  </si>
  <si>
    <t>Standardized denominator (number of children under 5) defined</t>
  </si>
  <si>
    <t>(NNP Monitoring Tool, Jun 2014)</t>
  </si>
  <si>
    <t>HMIS</t>
  </si>
  <si>
    <t>Drop in coverage due to poor management of the transit from CHD to routine service delivery</t>
  </si>
  <si>
    <t>% HPs with SAM treatment service: 81.2%</t>
  </si>
  <si>
    <t xml:space="preserve">(CMAM coverage update, Jan-Feb 2015) </t>
  </si>
  <si>
    <t>FMOH, RHBs, CSOs, DPPBs, REBs</t>
  </si>
  <si>
    <t>FMOH admin reports, REB reports</t>
  </si>
  <si>
    <t>School health and nutrition strategy is implemented at all levels. Availability of funding and supplies.</t>
  </si>
  <si>
    <t>ARRA, INGOs</t>
  </si>
  <si>
    <t>Monthly/quarterly/Annual reports</t>
  </si>
  <si>
    <t>8 regions by the end of 2016</t>
  </si>
  <si>
    <t xml:space="preserve">NNP implementing sectors, FMOH, RHBs, CSOs </t>
  </si>
  <si>
    <t>Assumption: Sectoral collaboration. Availability of funding and supplies.</t>
  </si>
  <si>
    <t>ARAA, INGOs</t>
  </si>
  <si>
    <t>Standardized nutrition and health survey reports</t>
  </si>
  <si>
    <t>Key partners</t>
  </si>
  <si>
    <t>Overall budget</t>
  </si>
  <si>
    <t>Available resources</t>
  </si>
  <si>
    <t>18,678 (Final draft spectrum HIV estimate)</t>
  </si>
  <si>
    <t xml:space="preserve">FMoH, FHAPCO, EPHI, PFSA, MOE, MOWCYA, MOLSA, PEPFAR </t>
  </si>
  <si>
    <t>Spectrum HIV estimates;  EDHS</t>
  </si>
  <si>
    <t>7,286 (Final draft spectrum HIV estimate)</t>
  </si>
  <si>
    <t>24% Female; 34% Male</t>
  </si>
  <si>
    <t>TBD ( this indicator comes from DHS which is condcuted  periodically so the data source is assured with clear baseline , however the target has to be set by MOH HAPCO and we hope to have the target in next 6-9 months.</t>
  </si>
  <si>
    <t>FHAPCO\MOWCYA, MolSA, Media, Prison Authorities, MoUHC, Privatization and public enterprises supervising agency; sugar cooperation; HEI partnership forum; DKT; PSI; FMHACA; EPHI, MOE, MOWCYA, MolSA, Media, Prison Authorities, MoUHC, Privatization and public enterprises supervising agency; sugar cooperation; HEI partnership forum; DKT; PSI; FMHACA; EPHI</t>
  </si>
  <si>
    <t xml:space="preserve">FHAPCO report; Joint UN Report; </t>
  </si>
  <si>
    <t>Priority shift from HIV prevention to other health programs; Shortage of fund to implement the targeted interventions, High staff turnover, inflation. Assumption: Government continues to support HIV multI-sectoral response.</t>
  </si>
  <si>
    <t>196,500 (out of school youth)</t>
  </si>
  <si>
    <t>446,500 (out of school youth)</t>
  </si>
  <si>
    <t>589,500 (in school youth)</t>
  </si>
  <si>
    <t>1,089,500 (in school youth)</t>
  </si>
  <si>
    <t>200,000 (Female condoms) ; 147m male condoms</t>
  </si>
  <si>
    <t>1,000,000 (female condoms); 1.9 million male condoms</t>
  </si>
  <si>
    <t>34,000 (prisoers)</t>
  </si>
  <si>
    <t>60,000 (prisoners)</t>
  </si>
  <si>
    <t>Output 3.1 Total</t>
  </si>
  <si>
    <t>9.6 million</t>
  </si>
  <si>
    <t>42.5 million(8.5M/yr.)</t>
  </si>
  <si>
    <t>WHO, FMOH, FHAPCO, PFSA, other government sectors (transport, MOLSA, Construction, etc)PEPFAR, CDC/ICAP,MOWYCA,)</t>
  </si>
  <si>
    <t>HMIS, Survey/surveillance</t>
  </si>
  <si>
    <t>Test kits are available, trainings HR Test kits are available, trainings HR, user friendly services expanded Test kits are available, women are prioritized for testing when there is shortage of kits, etc. Test kits are available, services are expanded</t>
  </si>
  <si>
    <t>(160,000-112,000=48,000*2*5=480,000)</t>
  </si>
  <si>
    <t>54% (UA for 2014)</t>
  </si>
  <si>
    <t>90% of HIV infants and children, 90% of adolescents</t>
  </si>
  <si>
    <t>Output 3.2 Total</t>
  </si>
  <si>
    <t>49.8% (362,041/727,000 preliminary estimate, end 2014)</t>
  </si>
  <si>
    <t>, FMOH, FHAPCO, PFSA, EPHI, PEPFAR, CDC/ICAP</t>
  </si>
  <si>
    <t>HMIS, National Nutrition program report</t>
  </si>
  <si>
    <t>Testing is intensified, Drugs are available, services are expanded HIV testing for children is intensified, Drugs are available, services are expanded EMTCT service expended, drugs are available, PMTCT service is integrated into MNCH HIV testing for children is intensified, Drugs are available, services are expanded, disaggregated data for currently on ART available</t>
  </si>
  <si>
    <t>(339,043/625000, preliminary, end 2104)</t>
  </si>
  <si>
    <t>53% (UA end 2014)</t>
  </si>
  <si>
    <t>34% (UA, end 2014)</t>
  </si>
  <si>
    <t>25% (UA, end 2014)</t>
  </si>
  <si>
    <t>MOLSA, MOWCYA, FHAPCO, MOE,MESDA</t>
  </si>
  <si>
    <t>FHAPCO, MOWCYA reports EDHS and Joint UN report</t>
  </si>
  <si>
    <t xml:space="preserve">-Resource will available </t>
  </si>
  <si>
    <t>FHAPCO EPHI MOH RHB/HAPCO</t>
  </si>
  <si>
    <t>Published reports, EPHRI published reports</t>
  </si>
  <si>
    <t>Indicative Resources</t>
  </si>
  <si>
    <t>MoWI&amp;E, FMoH, MoE, FMUC&amp;D, WHO, UNICEF, CSO’s (Local &amp; International), private sector, Academic Institutions</t>
  </si>
  <si>
    <t>Meeting Minutes, M. S. Forum undertakings; Field visit reports; National WASH Coordination Office annual report</t>
  </si>
  <si>
    <t xml:space="preserve"> RWB serves as coordinator with limited mandate that is water focused.</t>
  </si>
  <si>
    <t xml:space="preserve">Meeting Minutes, M. S. Forum undertakings; Field visit reports </t>
  </si>
  <si>
    <r>
      <rPr>
        <b/>
        <sz val="16"/>
        <rFont val="Calibri"/>
        <family val="2"/>
        <scheme val="minor"/>
      </rPr>
      <t>Assumptions:</t>
    </r>
    <r>
      <rPr>
        <sz val="16"/>
        <rFont val="Calibri"/>
        <family val="2"/>
        <scheme val="minor"/>
      </rPr>
      <t xml:space="preserve"> MoWIE organizes JTR and MSF.MSF partners committed to implement undertakings. RWB actively participate in non - water related activities. Participation of RWB at RWCMs</t>
    </r>
  </si>
  <si>
    <t>Output 4.1 Total</t>
  </si>
  <si>
    <t>MoWI&amp;E, FMoH, MoE, FMUC&amp;D, WHO, UNICEF, CSO’s (Local &amp; International), private sector, Academic Institutions,</t>
  </si>
  <si>
    <t xml:space="preserve">
Publications and guidelies</t>
  </si>
  <si>
    <t>WASH partners engaged in KM do not share information on their activities. MoWIE takes ownership of M&amp;E framework and updates annually. Relevant govt. Ministries validate/endorse key KM products. National administrative vs. JMP  data sets are aligned</t>
  </si>
  <si>
    <t>57% - National   (Rural – 47%, Urban 97 %) data?</t>
  </si>
  <si>
    <t>98% National   (Rural – X%, Urban x %) data?</t>
  </si>
  <si>
    <t>MoWI&amp;E, FMoH, MoE, FMUC&amp;D, WHO, UNICEF, CSO’s(Local &amp; International), private sector, Academic Institutions</t>
  </si>
  <si>
    <t>NWCO annual report field visit reports; Sustainability checks- DHS</t>
  </si>
  <si>
    <t xml:space="preserve">OWNP is fully fundedGovt and partner have Capacity to implement planned activities. Communities remain stable and are not displaced by emergency. Communities take ownership and achieve sustainability </t>
  </si>
  <si>
    <t>28% National   (Rural – 29%, Urban28 %)</t>
  </si>
  <si>
    <t>70% National   (Rural – 50%, Urban 90 %)</t>
  </si>
  <si>
    <t>35% (Health, schools)</t>
  </si>
  <si>
    <t>75% (Health, schools)</t>
  </si>
  <si>
    <t>22% (Health, schools, govt)</t>
  </si>
  <si>
    <t>78% (Health, schools, govt)</t>
  </si>
  <si>
    <t>MoWI&amp;E, FMoH, MoE,FMUC&amp;D, , CSO’s (Local &amp; International), private sector, Academic Institutions</t>
  </si>
  <si>
    <t>ETF meeting minutes; HRD/EPRP; OCHA annual reports, Belg/gu/meher seasonal rainfall assessment reports</t>
  </si>
  <si>
    <t xml:space="preserve">Minimum standards are achieved. Affected population have information on effective use and care of emergency facilities. Resilient WASH facilities are established. Impact Climate change is mitigated. CC impact continues to rise in Ethiopia </t>
  </si>
  <si>
    <t>33% (33% girls, 50% boys)</t>
  </si>
  <si>
    <t>80% (50% girls, 50% boys)</t>
  </si>
  <si>
    <t>The Federal Ministry of Education and Regional Education Bureaus</t>
  </si>
  <si>
    <t>EMIS</t>
  </si>
  <si>
    <r>
      <t>Assumption:</t>
    </r>
    <r>
      <rPr>
        <sz val="16"/>
        <color theme="1"/>
        <rFont val="Calibri"/>
        <family val="2"/>
        <scheme val="minor"/>
      </rPr>
      <t xml:space="preserve"> Political will continues in support of education in general and a favorable policy environment. </t>
    </r>
    <r>
      <rPr>
        <b/>
        <sz val="16"/>
        <color theme="1"/>
        <rFont val="Calibri"/>
        <family val="2"/>
        <scheme val="minor"/>
      </rPr>
      <t>Risks:</t>
    </r>
    <r>
      <rPr>
        <sz val="16"/>
        <color theme="1"/>
        <rFont val="Calibri"/>
        <family val="2"/>
        <scheme val="minor"/>
      </rPr>
      <t xml:space="preserve"> Limited awareness of actors on ECD and capacities to implement ECD. </t>
    </r>
  </si>
  <si>
    <t>46.7% (46.7%F)</t>
  </si>
  <si>
    <t>93% (90.1%F,95.1%M)</t>
  </si>
  <si>
    <t>98% Primary ,47% Secondary</t>
  </si>
  <si>
    <t>Grade 4 = 43% (2012)</t>
  </si>
  <si>
    <t>50% (50% girls, 50% boys)</t>
  </si>
  <si>
    <t>Grade 8 = 44% (2012)</t>
  </si>
  <si>
    <t>Grade 10 = 23% (2-14)</t>
  </si>
  <si>
    <t>Accelerated School Readiness Strategy/guideline curriculum documents; National and Regional EMIS and SMIS; MoE and MoFED annual Budget allocation and Expenditure Report</t>
  </si>
  <si>
    <r>
      <rPr>
        <b/>
        <u/>
        <sz val="16"/>
        <color theme="1"/>
        <rFont val="Calibri"/>
        <family val="2"/>
        <scheme val="minor"/>
      </rPr>
      <t>Assumption:</t>
    </r>
    <r>
      <rPr>
        <sz val="16"/>
        <color theme="1"/>
        <rFont val="Calibri"/>
        <family val="2"/>
        <scheme val="minor"/>
      </rPr>
      <t xml:space="preserve"> Government and development partners are committed to the improvement of a quality school readiness programme.</t>
    </r>
  </si>
  <si>
    <t>MoE, REBs</t>
  </si>
  <si>
    <t>MoE</t>
  </si>
  <si>
    <t>Not available</t>
  </si>
  <si>
    <t>Competency-based CA System in place</t>
  </si>
  <si>
    <t>National Learning Assessment Reports, Periodic reports from IPs,Training reports from target regions</t>
  </si>
  <si>
    <r>
      <rPr>
        <b/>
        <u/>
        <sz val="16"/>
        <color theme="1"/>
        <rFont val="Calibri"/>
        <family val="2"/>
        <scheme val="minor"/>
      </rPr>
      <t>Assumption:</t>
    </r>
    <r>
      <rPr>
        <u/>
        <sz val="16"/>
        <color theme="1"/>
        <rFont val="Calibri"/>
        <family val="2"/>
        <scheme val="minor"/>
      </rPr>
      <t xml:space="preserve"> </t>
    </r>
    <r>
      <rPr>
        <sz val="16"/>
        <color theme="1"/>
        <rFont val="Calibri"/>
        <family val="2"/>
        <scheme val="minor"/>
      </rPr>
      <t xml:space="preserve">Implementation of the new curriculum and continuous assessment given adequate priority by government and partners.                                               </t>
    </r>
    <r>
      <rPr>
        <b/>
        <u/>
        <sz val="16"/>
        <color theme="1"/>
        <rFont val="Calibri"/>
        <family val="2"/>
        <scheme val="minor"/>
      </rPr>
      <t>Risks:</t>
    </r>
    <r>
      <rPr>
        <u/>
        <sz val="16"/>
        <color theme="1"/>
        <rFont val="Calibri"/>
        <family val="2"/>
        <scheme val="minor"/>
      </rPr>
      <t xml:space="preserve"> </t>
    </r>
    <r>
      <rPr>
        <sz val="16"/>
        <color theme="1"/>
        <rFont val="Calibri"/>
        <family val="2"/>
        <scheme val="minor"/>
      </rPr>
      <t>Limited resources to implement the new curriculum and inadequate monitoring and support supervision to ensure implementation of interventions at the school level.</t>
    </r>
  </si>
  <si>
    <t>MoE, REBs, WEOs</t>
  </si>
  <si>
    <t>Annual progress Report from MoE, REBs and WFP,EMIS</t>
  </si>
  <si>
    <r>
      <rPr>
        <b/>
        <u/>
        <sz val="16"/>
        <color rgb="FF000000"/>
        <rFont val="Calibri"/>
        <family val="2"/>
        <scheme val="minor"/>
      </rPr>
      <t xml:space="preserve">Assumptions: </t>
    </r>
    <r>
      <rPr>
        <sz val="16"/>
        <color rgb="FF000000"/>
        <rFont val="Calibri"/>
        <family val="2"/>
        <scheme val="minor"/>
      </rPr>
      <t>Sustained commitment at sub-national level; Favorable government policy toward school feeding program</t>
    </r>
    <r>
      <rPr>
        <b/>
        <u/>
        <sz val="16"/>
        <color rgb="FF000000"/>
        <rFont val="Calibri"/>
        <family val="2"/>
        <scheme val="minor"/>
      </rPr>
      <t xml:space="preserve">   Risks:</t>
    </r>
    <r>
      <rPr>
        <sz val="16"/>
        <color rgb="FF000000"/>
        <rFont val="Calibri"/>
        <family val="2"/>
        <scheme val="minor"/>
      </rPr>
      <t xml:space="preserve"> Funds mobilized are not sufficient to support the planed activity</t>
    </r>
  </si>
  <si>
    <t xml:space="preserve"> </t>
  </si>
  <si>
    <t>Tracking system not available</t>
  </si>
  <si>
    <t>Tracking system in place</t>
  </si>
  <si>
    <t>REBs, WEOs, MOE</t>
  </si>
  <si>
    <t>EMIS, Regional Surveys; Reports from MoE and supported REBs and WFP</t>
  </si>
  <si>
    <r>
      <rPr>
        <b/>
        <u/>
        <sz val="16"/>
        <color theme="1"/>
        <rFont val="Calibri"/>
        <family val="2"/>
        <scheme val="minor"/>
      </rPr>
      <t>Assumption:</t>
    </r>
    <r>
      <rPr>
        <b/>
        <sz val="16"/>
        <color theme="1"/>
        <rFont val="Calibri"/>
        <family val="2"/>
        <scheme val="minor"/>
      </rPr>
      <t xml:space="preserve"> </t>
    </r>
    <r>
      <rPr>
        <sz val="16"/>
        <color theme="1"/>
        <rFont val="Calibri"/>
        <family val="2"/>
        <scheme val="minor"/>
      </rPr>
      <t>Commitment from woreda education offices and schools.  The school feeding program is given due attention by the government. It is included in the national social protection policy and NNP. Furthermore Ministry of Education is taking a step forward to develop a national school meals program.</t>
    </r>
    <r>
      <rPr>
        <b/>
        <u/>
        <sz val="16"/>
        <color theme="1"/>
        <rFont val="Calibri"/>
        <family val="2"/>
        <scheme val="minor"/>
      </rPr>
      <t xml:space="preserve">Risks: </t>
    </r>
    <r>
      <rPr>
        <sz val="16"/>
        <color theme="1"/>
        <rFont val="Calibri"/>
        <family val="2"/>
        <scheme val="minor"/>
      </rPr>
      <t>Reliable data may not be obtained due to low awareness of parents</t>
    </r>
  </si>
  <si>
    <t>National  school meal programme not available</t>
  </si>
  <si>
    <t>School meal programme developed and implemented</t>
  </si>
  <si>
    <t>Availability of plan,</t>
  </si>
  <si>
    <r>
      <rPr>
        <b/>
        <u/>
        <sz val="16"/>
        <color rgb="FF000000"/>
        <rFont val="Calibri"/>
        <family val="2"/>
        <scheme val="minor"/>
      </rPr>
      <t>Assumptions:</t>
    </r>
    <r>
      <rPr>
        <sz val="16"/>
        <color rgb="FF000000"/>
        <rFont val="Calibri"/>
        <family val="2"/>
        <scheme val="minor"/>
      </rPr>
      <t xml:space="preserve"> There will be commitment and engagement of the MoE, REBs and donor communities towards providing support for the education of children affected  by emergency </t>
    </r>
    <r>
      <rPr>
        <b/>
        <sz val="16"/>
        <color rgb="FF000000"/>
        <rFont val="Calibri"/>
        <family val="2"/>
        <scheme val="minor"/>
      </rPr>
      <t xml:space="preserve"> </t>
    </r>
    <r>
      <rPr>
        <b/>
        <u/>
        <sz val="16"/>
        <color rgb="FF000000"/>
        <rFont val="Calibri"/>
        <family val="2"/>
        <scheme val="minor"/>
      </rPr>
      <t>Risks:</t>
    </r>
    <r>
      <rPr>
        <b/>
        <sz val="16"/>
        <color rgb="FF000000"/>
        <rFont val="Calibri"/>
        <family val="2"/>
        <scheme val="minor"/>
      </rPr>
      <t xml:space="preserve"> </t>
    </r>
    <r>
      <rPr>
        <sz val="16"/>
        <color rgb="FF000000"/>
        <rFont val="Calibri"/>
        <family val="2"/>
        <scheme val="minor"/>
      </rPr>
      <t>Scarcity of funding may limit capacity to restore education during and after emergencies</t>
    </r>
  </si>
  <si>
    <t>Emergency assessment reports and EiE Implementation Reports</t>
  </si>
  <si>
    <t>Assessment report, Annual reports; Field monitoring, Annual report form colleges</t>
  </si>
  <si>
    <r>
      <rPr>
        <b/>
        <u/>
        <sz val="16"/>
        <color theme="1"/>
        <rFont val="Calibri"/>
        <family val="2"/>
        <scheme val="minor"/>
      </rPr>
      <t>Assumption:</t>
    </r>
    <r>
      <rPr>
        <b/>
        <sz val="16"/>
        <color theme="1"/>
        <rFont val="Calibri"/>
        <family val="2"/>
        <scheme val="minor"/>
      </rPr>
      <t xml:space="preserve"> </t>
    </r>
    <r>
      <rPr>
        <sz val="16"/>
        <color theme="1"/>
        <rFont val="Calibri"/>
        <family val="2"/>
        <scheme val="minor"/>
      </rPr>
      <t>The strong political will and commitment will continue in support of CSE. Donors provide the required financial assistance.</t>
    </r>
    <r>
      <rPr>
        <b/>
        <sz val="16"/>
        <color theme="1"/>
        <rFont val="Calibri"/>
        <family val="2"/>
        <scheme val="minor"/>
      </rPr>
      <t xml:space="preserve">    </t>
    </r>
    <r>
      <rPr>
        <sz val="16"/>
        <color theme="1"/>
        <rFont val="Calibri"/>
        <family val="2"/>
        <scheme val="minor"/>
      </rPr>
      <t xml:space="preserve">Political will be built through enhancing  understanding of the benefits of  school health  and its contribution to national development in the long run  </t>
    </r>
    <r>
      <rPr>
        <b/>
        <sz val="16"/>
        <color theme="1"/>
        <rFont val="Calibri"/>
        <family val="2"/>
        <scheme val="minor"/>
      </rPr>
      <t xml:space="preserve">                                                                   </t>
    </r>
    <r>
      <rPr>
        <b/>
        <u/>
        <sz val="16"/>
        <color theme="1"/>
        <rFont val="Calibri"/>
        <family val="2"/>
        <scheme val="minor"/>
      </rPr>
      <t>Risks:</t>
    </r>
    <r>
      <rPr>
        <b/>
        <sz val="16"/>
        <color theme="1"/>
        <rFont val="Calibri"/>
        <family val="2"/>
        <scheme val="minor"/>
      </rPr>
      <t xml:space="preserve"> </t>
    </r>
    <r>
      <rPr>
        <sz val="16"/>
        <color theme="1"/>
        <rFont val="Calibri"/>
        <family val="2"/>
        <scheme val="minor"/>
      </rPr>
      <t>Traditional and cultural barriers to fully understand CSE. Lack of coordination  among stakeholders      Assumption: Risks: Resistance to integration  for fear of creating  additional burden to students’ time</t>
    </r>
  </si>
  <si>
    <t>Baseline to be established by 1st quarter of 2016</t>
  </si>
  <si>
    <t>MoE, MOH,REBs</t>
  </si>
  <si>
    <t>MoE, REBs, TTIs</t>
  </si>
  <si>
    <t>GIS based EMIS and functional SMIS in place at national and regional level</t>
  </si>
  <si>
    <t>GIS-based and functional SMIS available at national and regional level</t>
  </si>
  <si>
    <t>Web and GIS-based EMIS and interactive mapping as well as SMIS platforms</t>
  </si>
  <si>
    <r>
      <rPr>
        <b/>
        <u/>
        <sz val="16"/>
        <color theme="1"/>
        <rFont val="Calibri"/>
        <family val="2"/>
        <scheme val="minor"/>
      </rPr>
      <t>Assumption</t>
    </r>
    <r>
      <rPr>
        <b/>
        <sz val="16"/>
        <color theme="1"/>
        <rFont val="Calibri"/>
        <family val="2"/>
        <scheme val="minor"/>
      </rPr>
      <t>:</t>
    </r>
    <r>
      <rPr>
        <sz val="16"/>
        <color theme="1"/>
        <rFont val="Calibri"/>
        <family val="2"/>
        <scheme val="minor"/>
      </rPr>
      <t xml:space="preserve">  Improvement in  the culture of knowledge generation and utilization for evidence-based policy advocacy, strategy development, budgeting and decision making among  government counterparts. </t>
    </r>
    <r>
      <rPr>
        <b/>
        <u/>
        <sz val="16"/>
        <color theme="1"/>
        <rFont val="Calibri"/>
        <family val="2"/>
        <scheme val="minor"/>
      </rPr>
      <t xml:space="preserve">Risks: </t>
    </r>
    <r>
      <rPr>
        <sz val="16"/>
        <color theme="1"/>
        <rFont val="Calibri"/>
        <family val="2"/>
        <scheme val="minor"/>
      </rPr>
      <t>Availability of internet connectivity and high turnover of experienced EMIS experts at federal, regional, woreda and school level will be major risks for functional EMIS and SMIS system</t>
    </r>
  </si>
  <si>
    <t>No GIS</t>
  </si>
  <si>
    <t>National EMIS Technical Working Group</t>
  </si>
  <si>
    <t>Research/studies/assessments/ evaluation reports</t>
  </si>
  <si>
    <t>MoE, MoA</t>
  </si>
  <si>
    <t>Standard course program; Partners' reports, Monitoring visit reports</t>
  </si>
  <si>
    <r>
      <rPr>
        <b/>
        <sz val="16"/>
        <color rgb="FF000000"/>
        <rFont val="Calibri"/>
        <family val="2"/>
        <scheme val="minor"/>
      </rPr>
      <t xml:space="preserve">Assumption: </t>
    </r>
    <r>
      <rPr>
        <sz val="16"/>
        <color rgb="FF000000"/>
        <rFont val="Calibri"/>
        <family val="2"/>
        <scheme val="minor"/>
      </rPr>
      <t xml:space="preserve">Functional Adult Literacy program is given due attention by the government. It is included in the national Education Sector Programme. Furthermore Ministry of Education has a department focusing on Non- formal and Adult Education </t>
    </r>
    <r>
      <rPr>
        <b/>
        <sz val="16"/>
        <color rgb="FF000000"/>
        <rFont val="Calibri"/>
        <family val="2"/>
        <scheme val="minor"/>
      </rPr>
      <t xml:space="preserve">Risk: </t>
    </r>
    <r>
      <rPr>
        <sz val="16"/>
        <color rgb="FF000000"/>
        <rFont val="Calibri"/>
        <family val="2"/>
        <scheme val="minor"/>
      </rPr>
      <t>Funds mobilization might take time which will affect implementation of the  programme</t>
    </r>
  </si>
  <si>
    <t>MoE, MoWCYA and CSOs</t>
  </si>
  <si>
    <t>UNDAF July 2016- June 2020 Pillar One: Results and Resources Framework</t>
  </si>
  <si>
    <t xml:space="preserve">UNDAF Pillar 1: Inclusive Growth and Structural Transformation </t>
  </si>
  <si>
    <t>Available Resource</t>
  </si>
  <si>
    <r>
      <rPr>
        <b/>
        <u/>
        <sz val="11"/>
        <rFont val="Calibri"/>
        <family val="2"/>
      </rPr>
      <t xml:space="preserve">Outcome 1: </t>
    </r>
    <r>
      <rPr>
        <sz val="11"/>
        <rFont val="Calibri"/>
        <family val="2"/>
      </rPr>
      <t xml:space="preserve">By 2020 Ethiopia has achieved robust and inclusive growth in agricultural production, productivity and commercialization of the agricultural sector.                                 </t>
    </r>
    <r>
      <rPr>
        <b/>
        <sz val="11"/>
        <rFont val="Calibri"/>
        <family val="2"/>
      </rPr>
      <t>UN Agencies: FAO, UNDP, WFP, IFAD, UNIDO, UN Women ILO, UNCDF</t>
    </r>
  </si>
  <si>
    <t>1.1: Total major food crop (cereals, pulses &amp; oil seeds) production disagreggated by farmer type (Quintals/hectare)</t>
  </si>
  <si>
    <r>
      <t>Total:</t>
    </r>
    <r>
      <rPr>
        <sz val="11"/>
        <rFont val="Calibri"/>
        <family val="2"/>
      </rPr>
      <t xml:space="preserve"> 251.05 million</t>
    </r>
    <r>
      <rPr>
        <b/>
        <u/>
        <sz val="11"/>
        <rFont val="Calibri"/>
        <family val="2"/>
      </rPr>
      <t>; Smallholder farmers</t>
    </r>
    <r>
      <rPr>
        <b/>
        <sz val="11"/>
        <rFont val="Calibri"/>
        <family val="2"/>
      </rPr>
      <t xml:space="preserve">: </t>
    </r>
    <r>
      <rPr>
        <sz val="11"/>
        <rFont val="Calibri"/>
        <family val="2"/>
      </rPr>
      <t>241 million</t>
    </r>
    <r>
      <rPr>
        <b/>
        <u/>
        <sz val="11"/>
        <rFont val="Calibri"/>
        <family val="2"/>
      </rPr>
      <t>; Commercial farms:</t>
    </r>
    <r>
      <rPr>
        <sz val="11"/>
        <rFont val="Calibri"/>
        <family val="2"/>
      </rPr>
      <t xml:space="preserve"> 10million(2012/2013)</t>
    </r>
  </si>
  <si>
    <t xml:space="preserve">8% annual increase </t>
  </si>
  <si>
    <t>MoA, BoA, MoFED, EIAR, ATA, civil society</t>
  </si>
  <si>
    <t>CSA Statistical bulletin ; GTP II, Annual Reports  MoA reports</t>
  </si>
  <si>
    <t>1.2: % annual increase in crop production and productivity</t>
  </si>
  <si>
    <r>
      <t>Production:</t>
    </r>
    <r>
      <rPr>
        <sz val="11"/>
        <rFont val="Calibri"/>
        <family val="2"/>
      </rPr>
      <t xml:space="preserve"> 5.3% (2012/13)</t>
    </r>
  </si>
  <si>
    <t xml:space="preserve">8% increase </t>
  </si>
  <si>
    <r>
      <t xml:space="preserve">Productivity: </t>
    </r>
    <r>
      <rPr>
        <sz val="11"/>
        <rFont val="Calibri"/>
        <family val="2"/>
      </rPr>
      <t>9.1% (2012/13)</t>
    </r>
  </si>
  <si>
    <t>1.3: Agriculture, value added ( % of GDP)</t>
  </si>
  <si>
    <t>40% (2013/2014)</t>
  </si>
  <si>
    <t xml:space="preserve">5% annual increase </t>
  </si>
  <si>
    <t>1.4  Volume and value of export of agricultural products.</t>
  </si>
  <si>
    <t>USD2.3 billion (2013/14) Value</t>
  </si>
  <si>
    <t>TBD (GTPII)</t>
  </si>
  <si>
    <t>1.5:   Increase in livestock and fisheries production and productivity</t>
  </si>
  <si>
    <t>30% of Ag GDP (2013/14) or 16% of GDP</t>
  </si>
  <si>
    <t>10 % annual increase</t>
  </si>
  <si>
    <t>1.6: % pre and post harvest crop losses reduction  on key commodities</t>
  </si>
  <si>
    <t>Pre-harvest: 30%</t>
  </si>
  <si>
    <t>Pre-harvest: 3% annually Post-harvest:10%</t>
  </si>
  <si>
    <t>Post-harvest: 15-20%</t>
  </si>
  <si>
    <r>
      <rPr>
        <b/>
        <u/>
        <sz val="11"/>
        <rFont val="Calibri"/>
        <family val="2"/>
      </rPr>
      <t>Output 1.1:</t>
    </r>
    <r>
      <rPr>
        <b/>
        <sz val="11"/>
        <rFont val="Calibri"/>
        <family val="2"/>
      </rPr>
      <t xml:space="preserve"> </t>
    </r>
    <r>
      <rPr>
        <sz val="11"/>
        <rFont val="Calibri"/>
        <family val="2"/>
      </rPr>
      <t xml:space="preserve">Farmers and pastoralists have strengthened technical capacity and skills to adopt improved farming practices and inputs for increased production and productivity.                                                                                  </t>
    </r>
    <r>
      <rPr>
        <b/>
        <sz val="11"/>
        <rFont val="Calibri"/>
        <family val="2"/>
      </rPr>
      <t>UN Agencies:  FAO, WFP, IFAD, UNDP</t>
    </r>
  </si>
  <si>
    <t>1.1.1.  Number of farmers and pastoralists , agro-pastoralists (men and women) households  in using enhancing technology by type (fertilizer, improved seeds, pesticides)</t>
  </si>
  <si>
    <t>15,200,000 hhs (farmers +pastoralists):                     Improved seed: 3.1m quintal Fertilizer: 1,273,000tons/year</t>
  </si>
  <si>
    <t>6% annual increase</t>
  </si>
  <si>
    <t>MoA, BoA, EIAR, MoT, MoI, private and public agricultural inputs suppliers/distributors.</t>
  </si>
  <si>
    <t>CSA production assessment reports. Multi-agency assessment reports; MoT Export and local marketing report.  Agricultural extension reports</t>
  </si>
  <si>
    <r>
      <rPr>
        <b/>
        <sz val="11"/>
        <rFont val="Calibri"/>
        <family val="2"/>
      </rPr>
      <t xml:space="preserve">RISKS: </t>
    </r>
    <r>
      <rPr>
        <sz val="11"/>
        <rFont val="Calibri"/>
        <family val="2"/>
      </rPr>
      <t xml:space="preserve">Limited resources and capacity to achieve the ambitious goals. Drought,flooding, animal and plant pests/diseases and other disasters. </t>
    </r>
    <r>
      <rPr>
        <b/>
        <sz val="11"/>
        <rFont val="Calibri"/>
        <family val="2"/>
      </rPr>
      <t>ASSUMPTIONS:</t>
    </r>
    <r>
      <rPr>
        <sz val="11"/>
        <rFont val="Calibri"/>
        <family val="2"/>
      </rPr>
      <t>Safety nets program continues to fund watershed management.</t>
    </r>
  </si>
  <si>
    <t>1.1.2: Number of farming and pastoral households and communities applying climate smart agriculture practices</t>
  </si>
  <si>
    <t>TBD</t>
  </si>
  <si>
    <t xml:space="preserve">3% annual increase </t>
  </si>
  <si>
    <r>
      <t xml:space="preserve">1.1.3. proportion </t>
    </r>
    <r>
      <rPr>
        <sz val="11"/>
        <rFont val="Calibri"/>
        <family val="2"/>
      </rPr>
      <t xml:space="preserve">of HHs that practice homestead gardening </t>
    </r>
  </si>
  <si>
    <t>5500 households</t>
  </si>
  <si>
    <r>
      <t>1.1.4 Number of farmers (HH, co-ops, unions) who use improved on farm storage and other post harvest handling practices</t>
    </r>
    <r>
      <rPr>
        <sz val="10"/>
        <color indexed="8"/>
        <rFont val="Calibri"/>
        <family val="2"/>
      </rPr>
      <t/>
    </r>
  </si>
  <si>
    <t>30 unions</t>
  </si>
  <si>
    <t>7,500 HH, 210 co-ops; 45 unions</t>
  </si>
  <si>
    <t xml:space="preserve">1.1.5. Number of HHs benefiting from irrigation schemes (million farmers) </t>
  </si>
  <si>
    <t xml:space="preserve">NA </t>
  </si>
  <si>
    <t>30,000 additional households</t>
  </si>
  <si>
    <t xml:space="preserve">1.1.6. Number of  Farmers Training Centers (FTCs) demonstrating improved post harvest management technologies and practices </t>
  </si>
  <si>
    <r>
      <rPr>
        <b/>
        <u/>
        <sz val="11"/>
        <rFont val="Calibri"/>
        <family val="2"/>
      </rPr>
      <t>Output 1.2:</t>
    </r>
    <r>
      <rPr>
        <b/>
        <sz val="11"/>
        <rFont val="Calibri"/>
        <family val="2"/>
      </rPr>
      <t xml:space="preserve"> </t>
    </r>
    <r>
      <rPr>
        <sz val="11"/>
        <rFont val="Calibri"/>
        <family val="2"/>
      </rPr>
      <t xml:space="preserve">Farmers and different value chain actors have strengthened technical capacity and skills to adopt inclusive value chain approaches in the commercialization of selected agricultural commodities.                                                         </t>
    </r>
    <r>
      <rPr>
        <b/>
        <sz val="11"/>
        <rFont val="Calibri"/>
        <family val="2"/>
      </rPr>
      <t xml:space="preserve">UN Agencies: FAO, UNIDO, WFP, UNDP, UN Women, UNCDF     </t>
    </r>
    <r>
      <rPr>
        <sz val="11"/>
        <rFont val="Calibri"/>
        <family val="2"/>
      </rPr>
      <t xml:space="preserve">                                                        </t>
    </r>
  </si>
  <si>
    <t xml:space="preserve">1.2.1.  Percentage increase of value added selected commodities </t>
  </si>
  <si>
    <t>500 households</t>
  </si>
  <si>
    <t>5% annual increase in value addition of agricultural commodities</t>
  </si>
  <si>
    <t xml:space="preserve">MoA, BoA, FCA, </t>
  </si>
  <si>
    <t>MoI reports on agro-processing development; CSA production assessment; Extension services and technology adoption evaluation reports. MOI reports on agro-processing development; Contractual agrrements, co-operative records and field reports.</t>
  </si>
  <si>
    <t>1.2.2. Proportion of farmers (disaggregated by sex) switched to high value commodities</t>
  </si>
  <si>
    <t>2000 households</t>
  </si>
  <si>
    <t>5% annual  increase of high value products</t>
  </si>
  <si>
    <t xml:space="preserve">1.2.3. Percentage of private agro-processing/business investment in selected commodities </t>
  </si>
  <si>
    <t>4% increase in annual level agricultural investment</t>
  </si>
  <si>
    <t xml:space="preserve">1.2.4. Percentage increase in proportion of marketed selected agricultural commodities  </t>
  </si>
  <si>
    <t>NA</t>
  </si>
  <si>
    <t>3% annual increase of agricultural production earning</t>
  </si>
  <si>
    <t>1.2.5.  Number of farmers/coops linked with buyers through contractual agreement and linked with other remunerative markets</t>
  </si>
  <si>
    <t>270 primary cooperatives and 30 unions</t>
  </si>
  <si>
    <t>405 primary cooperatives and 45 unions, 10 women saccos</t>
  </si>
  <si>
    <r>
      <rPr>
        <b/>
        <u/>
        <sz val="11"/>
        <rFont val="Calibri"/>
        <family val="2"/>
      </rPr>
      <t>Output 1.3:</t>
    </r>
    <r>
      <rPr>
        <sz val="11"/>
        <rFont val="Calibri"/>
        <family val="2"/>
      </rPr>
      <t xml:space="preserve"> Federal and  and regional institutions have strengthened capacities to plan, deliver and monitor agricultural services including financial services.                     </t>
    </r>
    <r>
      <rPr>
        <b/>
        <sz val="11"/>
        <rFont val="Calibri"/>
        <family val="2"/>
      </rPr>
      <t>UN Agencies : FAO,WFP, UNDP, UNWOMEN</t>
    </r>
  </si>
  <si>
    <t>1.3.1 Total number of smallholder farmers, pastoralists and semi-pastoralists in selected areas benefiting from agricultural extension services</t>
  </si>
  <si>
    <r>
      <t>Total:</t>
    </r>
    <r>
      <rPr>
        <sz val="11"/>
        <rFont val="Calibri"/>
        <family val="2"/>
      </rPr>
      <t xml:space="preserve"> 11.66 million: 10.88 </t>
    </r>
    <r>
      <rPr>
        <b/>
        <sz val="11"/>
        <rFont val="Calibri"/>
        <family val="2"/>
      </rPr>
      <t>Smallholders;</t>
    </r>
    <r>
      <rPr>
        <sz val="11"/>
        <rFont val="Calibri"/>
        <family val="2"/>
      </rPr>
      <t xml:space="preserve"> 469,000 Pastoralists:(30% female; 10% youth) (2012/13)</t>
    </r>
  </si>
  <si>
    <t xml:space="preserve">GTP II </t>
  </si>
  <si>
    <t>MoA, BoA, BoPA, EIAR/RARIs, MoA/PHRD, Regional Bureaus of Agriculture</t>
  </si>
  <si>
    <t xml:space="preserve">CSA Standards and guidelines developed on safe use of pest control materials </t>
  </si>
  <si>
    <t>Drought, pest outbreak Capacity limitation to develop all strategies simultaneously and track their applicability</t>
  </si>
  <si>
    <t xml:space="preserve">1.3.2.Number of DAs and Subject Matter Specialists (SMS) with improved technical skills and knowledge to provide better services to farmers  on selected priority crops and irrigated agriculture </t>
  </si>
  <si>
    <t>1.3.3.Number of farmers with increased access to market information by SHFs</t>
  </si>
  <si>
    <t>1.3.4.Amount  of loan (and other savings products including savings/deposits) provided by cooperatives  and MFIs to SHFs</t>
  </si>
  <si>
    <t>100 Mill Birr per year (500 Mill birr in total); 18.5 billion (ETB</t>
  </si>
  <si>
    <t xml:space="preserve">1.3.5 Number of farmers and agro-pastoralists involved in integrated pest management (IPM) technology packages </t>
  </si>
  <si>
    <t>1,400 households</t>
  </si>
  <si>
    <t>14,000households</t>
  </si>
  <si>
    <r>
      <t xml:space="preserve">1.3.6: </t>
    </r>
    <r>
      <rPr>
        <sz val="11"/>
        <rFont val="Calibri"/>
        <family val="2"/>
      </rPr>
      <t>Number of agricultural  strategies, regulatory frameworks and standards developed</t>
    </r>
  </si>
  <si>
    <t xml:space="preserve">6 policies/ proclamations and 40 strategies/regulations/ guidelines have been developed/revised in collaboration with ATA and MoA </t>
  </si>
  <si>
    <t xml:space="preserve">6 more -  Horticulture, LivestockFertilizer Blending, Commercial Farm </t>
  </si>
  <si>
    <r>
      <rPr>
        <b/>
        <u/>
        <sz val="11"/>
        <rFont val="Calibri"/>
        <family val="2"/>
      </rPr>
      <t xml:space="preserve">Output 1.4:  </t>
    </r>
    <r>
      <rPr>
        <sz val="11"/>
        <rFont val="Calibri"/>
        <family val="2"/>
      </rPr>
      <t xml:space="preserve">Vulnerable groups, particularly women, girls, youth and targeted pastoralist communities have increased access to </t>
    </r>
    <r>
      <rPr>
        <sz val="11"/>
        <rFont val="Calibri"/>
        <family val="2"/>
      </rPr>
      <t xml:space="preserve">productive resources and community demand driven economic and social services. </t>
    </r>
    <r>
      <rPr>
        <b/>
        <sz val="11"/>
        <rFont val="Calibri"/>
        <family val="2"/>
      </rPr>
      <t>UN Agencies: IFAD,UN Women, UNDP, UNOPS</t>
    </r>
  </si>
  <si>
    <t>1.4.1: Number of rural women accessing integrated agricultural services</t>
  </si>
  <si>
    <t xml:space="preserve"> Rural Women accessing integrated agricultural services - 21232</t>
  </si>
  <si>
    <t xml:space="preserve">Rural Women accessing integrated agricultural services-   23 232  </t>
  </si>
  <si>
    <t xml:space="preserve"> MoWCYA and Regional BoWCYAs, MoA and Regional BoAsWorld Bank, Afar &amp; Somali; Pastoral areas of Oromia &amp; SNNP</t>
  </si>
  <si>
    <t>Special survey/assessment.</t>
  </si>
  <si>
    <r>
      <rPr>
        <b/>
        <u/>
        <sz val="11"/>
        <rFont val="Calibri"/>
        <family val="2"/>
      </rPr>
      <t xml:space="preserve">Risks: </t>
    </r>
    <r>
      <rPr>
        <sz val="11"/>
        <rFont val="Calibri"/>
        <family val="2"/>
      </rPr>
      <t>The capacity and outreach of local government (Woreda and Kebele) levels remains weak in many pastoral  and agro-pastoral areas. PCDP implementing agencies exhibit weakness in realation to technical support beneficiary communities, accounting and financial reporting and procurement processes. Due to the remoteness of most project woredas, close supervision and monitoring is also often difficult leading to weak internal controls. In addition there is high turnover of staff within all PCDP implementing agencies making it difficult to ensure long term capacity development.</t>
    </r>
  </si>
  <si>
    <t>1.4.2:  Number of rural female headed households with access to market for their products</t>
  </si>
  <si>
    <t>?</t>
  </si>
  <si>
    <t>1.4.3. Number of institutions and communities advocating for women and girls’ economic rights.</t>
  </si>
  <si>
    <t xml:space="preserve"> 4 women assocations and  8 Women SACOs</t>
  </si>
  <si>
    <t>1.4.4. Number of households in project kebeles with access to selected public services by type of service</t>
  </si>
  <si>
    <t>1.9m Households</t>
  </si>
  <si>
    <t>2.8m Households</t>
  </si>
  <si>
    <t>1.4.5: Number of targeted pastoralist households participating in IGAs</t>
  </si>
  <si>
    <t>14.2% (MOFED 2013)</t>
  </si>
  <si>
    <t>Ministry of Industry (MoI); Ethiopian Customs and Revenue Authority (ERCA) Central Statistical Agency (CSA) National Bank of Ethiopia (NBE), Development Bank of Ethiopia (DBE); Participating Financial Institutions (PFIs) Microfinance institutions, MoFED, AMFI, Ministry of Education,Federal Cooperative Agency,Ministry of Women and Children,Workers Unions,MoA, Rabobank Foundation, Terrafina Microfinance (TMF), IFAD/PARM, MFIs,Ethiopian Tourism Organization (ETO) ;Ministry  of Culture and Tourism (MoCT);Authority for Research and Conservation of Cultural Heritages /ARCCH/</t>
  </si>
  <si>
    <t>CSA Survey</t>
  </si>
  <si>
    <r>
      <rPr>
        <b/>
        <u/>
        <sz val="11"/>
        <rFont val="Calibri"/>
        <family val="2"/>
      </rPr>
      <t xml:space="preserve">Risks: </t>
    </r>
    <r>
      <rPr>
        <sz val="11"/>
        <rFont val="Calibri"/>
        <family val="2"/>
      </rPr>
      <t>Limited investment funding; limited regional abosorption capacity</t>
    </r>
  </si>
  <si>
    <t xml:space="preserve">2.2:Share of the service sector in the GDP </t>
  </si>
  <si>
    <t>46% (MOFED 2013)</t>
  </si>
  <si>
    <t>7.2% (Labour force survey 2013)</t>
  </si>
  <si>
    <t xml:space="preserve">2.4: % Share of manufacturing exports out of  merchandize exports </t>
  </si>
  <si>
    <t>2.5: % share of manufacturing in GDP</t>
  </si>
  <si>
    <t>2.6: Income generated from tourism</t>
  </si>
  <si>
    <t>USD 633,765,875 (2014)</t>
  </si>
  <si>
    <r>
      <rPr>
        <b/>
        <u/>
        <sz val="11"/>
        <rFont val="Calibri"/>
        <family val="2"/>
      </rPr>
      <t>Output 2.1</t>
    </r>
    <r>
      <rPr>
        <b/>
        <sz val="11"/>
        <rFont val="Calibri"/>
        <family val="2"/>
      </rPr>
      <t xml:space="preserve">: </t>
    </r>
    <r>
      <rPr>
        <sz val="11"/>
        <rFont val="Calibri"/>
        <family val="2"/>
      </rPr>
      <t>Micro, Small and Medium Scale Enterprises (MSME’s) have increased and expanded access to innovative, inclusive, and client-oriented financial products and services.</t>
    </r>
    <r>
      <rPr>
        <b/>
        <sz val="11"/>
        <rFont val="Calibri"/>
        <family val="2"/>
      </rPr>
      <t xml:space="preserve">                                                                                  UN Agencies: UNIDO ILO, IOM, UNDP, UNCDF, UNCTAD                </t>
    </r>
  </si>
  <si>
    <t xml:space="preserve">2.1.1: No. of MSMEs with access to new financial products/services </t>
  </si>
  <si>
    <t>National Banks of Ethiopia    (NBE), Development Bank of Ethiopia (DBE) ;Participating Financial Institutions (PFIs) Microfinance institutions, MoFED, AMFI,Ministry of Education,Federal Cooperative Agency,Ministry of Women and Children,Workers Unions,MoA, Rabobank Foundation, Terrafina Microfinance (TMF), IFAD/PARM, MFIs</t>
  </si>
  <si>
    <t xml:space="preserve">Baseline and periodic project surveys,Programme documents,  MoFED statistics
NBE Financial Sector Reports
FCA reports
RF reports 
FAO, TMF, MFIs reports
</t>
  </si>
  <si>
    <t xml:space="preserve">2.1.2: No of targeted financial institutions which have  innovative and gender responsive financial products for MSMEs </t>
  </si>
  <si>
    <t>0 (IOM)</t>
  </si>
  <si>
    <t>4 (IOM)</t>
  </si>
  <si>
    <t>2.1.3: % of population with access to financial services (men, women, youth  and migrants)</t>
  </si>
  <si>
    <t xml:space="preserve">8% (Household Consumption Income and Expenditure Survey) </t>
  </si>
  <si>
    <t>GTP II ?</t>
  </si>
  <si>
    <t xml:space="preserve">2.1.4: Number of innovative financial products offered by financial institutions. </t>
  </si>
  <si>
    <r>
      <rPr>
        <b/>
        <u/>
        <sz val="11"/>
        <rFont val="Calibri"/>
        <family val="2"/>
      </rPr>
      <t>Output 2.2:</t>
    </r>
    <r>
      <rPr>
        <sz val="11"/>
        <rFont val="Calibri"/>
        <family val="2"/>
      </rPr>
      <t xml:space="preserve"> Priority manufacturing sectors identified in the GTP are more inclusive, job-rich, productive and competitive in regional and international markets.                                                    </t>
    </r>
    <r>
      <rPr>
        <b/>
        <sz val="11"/>
        <rFont val="Calibri"/>
        <family val="2"/>
      </rPr>
      <t>UN agencies: UNIDO, WHO, UNDP, ILO,UNCTAD,UNHabitat</t>
    </r>
  </si>
  <si>
    <t>2.2.1: No of men, women and youth employed in manufacturing sector</t>
  </si>
  <si>
    <t>Ministry of Industry (MoI); Ethiopian Customs and Revenue Authority (ERCA) Central Statistical Agency (CSA), Minstry of Urban Construction and Housing, MOLSA</t>
  </si>
  <si>
    <t>APR of GTP II;MoI annual reports;Baseline and periodic project surveys;Programme documents;Industrial sector monitoring system; GMP Certificates issued by accredited international bodies.</t>
  </si>
  <si>
    <r>
      <rPr>
        <b/>
        <u/>
        <sz val="11"/>
        <rFont val="Calibri"/>
        <family val="2"/>
      </rPr>
      <t>Assumptions:</t>
    </r>
    <r>
      <rPr>
        <sz val="11"/>
        <rFont val="Calibri"/>
        <family val="2"/>
      </rPr>
      <t xml:space="preserve"> Adequate raw material supply; Functional supply chain; Sufficient energy resources available locall; Shortage of finance.</t>
    </r>
  </si>
  <si>
    <t>2.2.3: No. of feasibility studies of current and emerging industries completed.</t>
  </si>
  <si>
    <t>2.2.4: No. of cities and human settlements that have introduced integrated spatial plans for industrial zones and parks.</t>
  </si>
  <si>
    <r>
      <rPr>
        <b/>
        <u/>
        <sz val="11"/>
        <rFont val="Calibri"/>
        <family val="2"/>
      </rPr>
      <t xml:space="preserve">Output 2.3: </t>
    </r>
    <r>
      <rPr>
        <b/>
        <sz val="11"/>
        <rFont val="Calibri"/>
        <family val="2"/>
      </rPr>
      <t xml:space="preserve">  </t>
    </r>
    <r>
      <rPr>
        <sz val="11"/>
        <rFont val="Calibri"/>
        <family val="2"/>
      </rPr>
      <t xml:space="preserve">Private sector enterprises have improved skills, knowledge and technological capacity for increased productivity and competitiveness.                                                                                           </t>
    </r>
    <r>
      <rPr>
        <b/>
        <sz val="11"/>
        <rFont val="Calibri"/>
        <family val="2"/>
      </rPr>
      <t>UN Agencies:  WHO, UNIDO, UNCDF, UNDP,UNESCO, ILO,UNCTAD</t>
    </r>
  </si>
  <si>
    <t>2.3.1: No. of institutions that receive accreditation  as per established quality standards.</t>
  </si>
  <si>
    <t>2.3.2: Occupational safety and health institute established</t>
  </si>
  <si>
    <t xml:space="preserve">2.3.3: Number of entreprenuers  (disaggregated by sex) with strengthened business knowledge, skills and capacity </t>
  </si>
  <si>
    <t>23,000 (EDC 2014) Women 7,785 Men  15,215</t>
  </si>
  <si>
    <t xml:space="preserve">150,000 Men 150,000 women </t>
  </si>
  <si>
    <t xml:space="preserve">2.3.4: Number of entreprenuers (disaggregated by sex) provided with investment advisory services </t>
  </si>
  <si>
    <t>Men 2,168 
Women:  2,359</t>
  </si>
  <si>
    <t>Men: 40000
Women:40000</t>
  </si>
  <si>
    <t xml:space="preserve">2.3.5: Number of private sector  support giving institutions with improved knowledge, skills and technical capacity </t>
  </si>
  <si>
    <t>3 (IDP Progress report 2014)</t>
  </si>
  <si>
    <t>2.3.6: Industrial information system  in place/established/functional</t>
  </si>
  <si>
    <t xml:space="preserve">1 fully functional system </t>
  </si>
  <si>
    <r>
      <t>Output 2.4:</t>
    </r>
    <r>
      <rPr>
        <sz val="11"/>
        <rFont val="Calibri"/>
        <family val="2"/>
      </rPr>
      <t xml:space="preserve"> Improved services and products and enabling environment for an expanded and sustainable toursim sector.         </t>
    </r>
    <r>
      <rPr>
        <b/>
        <sz val="11"/>
        <rFont val="Calibri"/>
        <family val="2"/>
      </rPr>
      <t xml:space="preserve">UN Agencies: UNESCO, UNDP        </t>
    </r>
  </si>
  <si>
    <t xml:space="preserve">2.4.1: No. of new tourism destinations operational </t>
  </si>
  <si>
    <t>Ethiopian Tourism Organization (ETO) ;Ministry  of Culture and Tourism (MoCT);Authority for Research and Conservation of Cultural Heritages /ARCCH/</t>
  </si>
  <si>
    <t xml:space="preserve">MoFED statistics
NBE Financial Sector Reports
FCA reports
RF reports 
FAO, TMF, MFIs reports
</t>
  </si>
  <si>
    <r>
      <rPr>
        <b/>
        <u/>
        <sz val="11"/>
        <rFont val="Calibri"/>
        <family val="2"/>
      </rPr>
      <t xml:space="preserve">Risks: </t>
    </r>
    <r>
      <rPr>
        <sz val="11"/>
        <rFont val="Calibri"/>
        <family val="2"/>
      </rPr>
      <t>Weak infrastructure to support development in new sites</t>
    </r>
  </si>
  <si>
    <t xml:space="preserve">2.4.2: No. of tourism  service centers operational in selected regions </t>
  </si>
  <si>
    <t>5 Regions</t>
  </si>
  <si>
    <t>DDG Achievement Project (Culture)</t>
  </si>
  <si>
    <t>4 World Heritage Sites</t>
  </si>
  <si>
    <t>629,050 (2014)</t>
  </si>
  <si>
    <t xml:space="preserve">1 million </t>
  </si>
  <si>
    <r>
      <rPr>
        <b/>
        <u/>
        <sz val="11"/>
        <rFont val="Calibri"/>
        <family val="2"/>
      </rPr>
      <t>Output 2.5:</t>
    </r>
    <r>
      <rPr>
        <b/>
        <sz val="11"/>
        <rFont val="Calibri"/>
        <family val="2"/>
      </rPr>
      <t xml:space="preserve"> </t>
    </r>
    <r>
      <rPr>
        <sz val="11"/>
        <rFont val="Calibri"/>
        <family val="2"/>
      </rPr>
      <t xml:space="preserve">Improved trade facilitation and logistical services for enhanced trade competitiveness.                                                     </t>
    </r>
    <r>
      <rPr>
        <b/>
        <sz val="11"/>
        <rFont val="Calibri"/>
        <family val="2"/>
      </rPr>
      <t xml:space="preserve">UN Agencies: UNIDO, UNDP                                               </t>
    </r>
  </si>
  <si>
    <t xml:space="preserve">2.5.1: Existence of operational National Logistics Unit within Ethiopian Maritime Affairs Authority </t>
  </si>
  <si>
    <t>Ministry of Transport (MoT),Ministry of Industry (MoI)Ethiopian Maritime Affairs Authority (EMAA)  Ministry of Trade (MoT),National Bank of Ethiopia (NBE</t>
  </si>
  <si>
    <t>World Bank (World Development Indicators)Mid-term reviewAPR of GTP II</t>
  </si>
  <si>
    <r>
      <rPr>
        <b/>
        <u/>
        <sz val="11"/>
        <rFont val="Calibri"/>
        <family val="2"/>
      </rPr>
      <t xml:space="preserve">Assumptions: </t>
    </r>
    <r>
      <rPr>
        <sz val="11"/>
        <rFont val="Calibri"/>
        <family val="2"/>
      </rPr>
      <t>Steady availability/ access to Forex</t>
    </r>
  </si>
  <si>
    <t xml:space="preserve">2.5.2: Existence of enhanced multimodal system with a 10 day destination service achieved </t>
  </si>
  <si>
    <t>2.5.3: Cargo dwelling time at seaport of entry</t>
  </si>
  <si>
    <t>2.5.4: No. of non tariff barriers minimized</t>
  </si>
  <si>
    <t>Total Pillar 1</t>
  </si>
  <si>
    <t>Result Statement</t>
  </si>
  <si>
    <t xml:space="preserve">1.1:  Disaster Preparedness Index (DPI)[1]. </t>
  </si>
  <si>
    <t xml:space="preserve">Multi-stakeholder
analysis/assessment
seasonal and rapid assessment findings
</t>
  </si>
  <si>
    <r>
      <rPr>
        <b/>
        <u/>
        <sz val="11"/>
        <rFont val="Calibri"/>
        <family val="2"/>
        <scheme val="minor"/>
      </rPr>
      <t xml:space="preserve">Assumption: </t>
    </r>
    <r>
      <rPr>
        <sz val="12"/>
        <rFont val="Calibri"/>
        <family val="2"/>
        <scheme val="minor"/>
      </rPr>
      <t xml:space="preserve">Endorsement of DRM legal framework by Parliament, Adoption of legal framework and guidelines by regions and ministries. </t>
    </r>
  </si>
  <si>
    <t>10-12% (2014)</t>
  </si>
  <si>
    <t>&lt; 10%</t>
  </si>
  <si>
    <t>1500 (40-50%)</t>
  </si>
  <si>
    <t>PSNP impact evaluation, Annual report &amp; Public works review</t>
  </si>
  <si>
    <t>308 Woredas</t>
  </si>
  <si>
    <t>558 Woredas</t>
  </si>
  <si>
    <t>National - 0     Regional - 8  and woreda - 65</t>
  </si>
  <si>
    <t>National - 1,  Regional  - 11 ,    woreda - 718 (CB and it is GTP 2 target and UN agencies can make little contribution )</t>
  </si>
  <si>
    <t xml:space="preserve">OCHA: Regular regional DRMTWG meetings, Emergency Preparedness and Response Planning (EPRP) trainings, DRM studies in Universities 
UNICEF: R-EPRP
</t>
  </si>
  <si>
    <r>
      <rPr>
        <b/>
        <u/>
        <sz val="11"/>
        <rFont val="Calibri"/>
        <family val="2"/>
        <scheme val="minor"/>
      </rPr>
      <t>Risks:</t>
    </r>
    <r>
      <rPr>
        <b/>
        <sz val="11"/>
        <rFont val="Calibri"/>
        <family val="2"/>
        <scheme val="minor"/>
      </rPr>
      <t xml:space="preserve"> </t>
    </r>
    <r>
      <rPr>
        <sz val="12"/>
        <rFont val="Calibri"/>
        <family val="2"/>
        <scheme val="minor"/>
      </rPr>
      <t>Delay in requirements identification, allocation, resource mobilization and response processes.</t>
    </r>
  </si>
  <si>
    <t>B:1 National; 3 Regional level</t>
  </si>
  <si>
    <t xml:space="preserve">  (Gambela, Somali and …T:9 </t>
  </si>
  <si>
    <t>60%[3]</t>
  </si>
  <si>
    <t>Meetings, monitoring missions, EPRP, refugees and IDPs monthly reports</t>
  </si>
  <si>
    <r>
      <rPr>
        <b/>
        <u/>
        <sz val="11"/>
        <rFont val="Calibri"/>
        <family val="2"/>
        <scheme val="minor"/>
      </rPr>
      <t xml:space="preserve"> Risks:</t>
    </r>
    <r>
      <rPr>
        <sz val="12"/>
        <rFont val="Calibri"/>
        <family val="2"/>
        <scheme val="minor"/>
      </rPr>
      <t xml:space="preserve"> Unexpected surge in entry of refugees</t>
    </r>
  </si>
  <si>
    <t xml:space="preserve">Food - 70%
Non-food - 33 % </t>
  </si>
  <si>
    <t>Food - 75% 
Non-food - 50%</t>
  </si>
  <si>
    <t>M&amp;E reports of partner organizations</t>
  </si>
  <si>
    <t xml:space="preserve"> 15, 000 HHs; 180 Community assets (Range lands, water points);</t>
  </si>
  <si>
    <t xml:space="preserve"> NA</t>
  </si>
  <si>
    <t>1300 Government staff</t>
  </si>
  <si>
    <t xml:space="preserve">1800 government staff;  </t>
  </si>
  <si>
    <t xml:space="preserve">DRMFSS annual report, annual reviews and GTP2 APR </t>
  </si>
  <si>
    <t xml:space="preserve"> 319 community task forces</t>
  </si>
  <si>
    <t>5 for regional coordination for a</t>
  </si>
  <si>
    <t xml:space="preserve">11 regions </t>
  </si>
  <si>
    <t>[1] DPI is an index used by WFP. It measures the government’s capacity to develop and regularly update contingency plan, the degree at which government owns and manages Food Security Monitoring Systems (FSMS) and Early Warning Systems (EWS) both at national and sub-national level. But it has to be adopted in line with the new DRM policy: the multi-hazard and multi-sector contingency plan and Early warning system. But if there is other better tool to measure preparedness, the possible to replace DPI is still open.</t>
  </si>
  <si>
    <t>[2] Key sectorial ministries, agriculture, water, health, education, federal affairs and environment-6 units per region and 2 city administrations)</t>
  </si>
  <si>
    <t>[3] Estimate based on previous performance</t>
  </si>
  <si>
    <t>[4] During alarm and alert phase of drought management cycle but the duration depend on severity of emergency</t>
  </si>
  <si>
    <t>[5] Includes livestock, crop, or any income generating activity</t>
  </si>
  <si>
    <t>Social Protection Outcome</t>
  </si>
  <si>
    <t>Indicative resources (’000 USD)</t>
  </si>
  <si>
    <t>11% of rural HH- 10% of male headed rural HH, 15% of female headed rural HH (Mini-DHS 2014)-9% (10% Male, 8% Female) of pop. aged 60 years and above benefiting from a pension (2010- Decent Work Country Profile, Ethiopia)</t>
  </si>
  <si>
    <t>15% of the total population</t>
  </si>
  <si>
    <t>National surveys such as WMS, DHS.</t>
  </si>
  <si>
    <r>
      <t>Assumptions:</t>
    </r>
    <r>
      <rPr>
        <sz val="12"/>
        <rFont val="Calibri"/>
        <family val="2"/>
        <scheme val="minor"/>
      </rPr>
      <t xml:space="preserve"> The National Social Protection Policy includes a minimum package of social protection, with between 2–3 per cent of GDP will be allocated to fund a specific social protection plan of action. Government undertakes a review of current expenditures on actions that include social protection. Legislation is passed and properly budgeted.                                             </t>
    </r>
    <r>
      <rPr>
        <u/>
        <sz val="11"/>
        <rFont val="Calibri"/>
        <family val="2"/>
        <scheme val="minor"/>
      </rPr>
      <t>Risks</t>
    </r>
    <r>
      <rPr>
        <sz val="12"/>
        <rFont val="Calibri"/>
        <family val="2"/>
        <scheme val="minor"/>
      </rPr>
      <t>: Legislation is passed during this UNDAF cycle and national budgets are adjusted accordingly, but the capacity is insufficiently well developed to implement with good quality by the end of the UNDAF period. Five year UNDAF timeframe might be insufficient to realize the outcome although progress might be considered good. Some form of national disaster such as a major period of drought might push back the priority given to social protection, legislation and putting in place of a system to the point where little progress is seen by the UNDAF midterm period.</t>
    </r>
  </si>
  <si>
    <t xml:space="preserve">A federal social protection council does not exist </t>
  </si>
  <si>
    <t>Federal social protection council in place and functional</t>
  </si>
  <si>
    <t>Social Protection Platform is functional at Federal level</t>
  </si>
  <si>
    <t xml:space="preserve">At least 4 regions have established a functional  coordination mechanism </t>
  </si>
  <si>
    <t>MoLSA and GTP annual reports</t>
  </si>
  <si>
    <t>Single Registry and MIS not in place</t>
  </si>
  <si>
    <t>Single Registry and MIS established and functional</t>
  </si>
  <si>
    <t>M&amp;E Framework does  not exist</t>
  </si>
  <si>
    <t>The M&amp;E Framework is functional</t>
  </si>
  <si>
    <t>No coordination framework exists</t>
  </si>
  <si>
    <t xml:space="preserve">One framework is in place </t>
  </si>
  <si>
    <t>No costed social protection action plan exists</t>
  </si>
  <si>
    <t>12 (1 Federal and 11 regional )costed SPAP developed and implemented</t>
  </si>
  <si>
    <t>MoLSA,  and GTP annual reports</t>
  </si>
  <si>
    <t>805 SW trained in AA University</t>
  </si>
  <si>
    <t>4,000 SW trained</t>
  </si>
  <si>
    <t>1,590 kebeles</t>
  </si>
  <si>
    <t>15,761 kebeles</t>
  </si>
  <si>
    <t>200 woredas (MoH)</t>
  </si>
  <si>
    <t>718 as per GTP 2 target</t>
  </si>
  <si>
    <t>MoH, MOLSA,SSA and POESSA</t>
  </si>
  <si>
    <t>MoH, MOLSA, SSA and POESSA and GTP annual report</t>
  </si>
  <si>
    <t>2 (Mapping and Gap Analysis on Social Protection, Investing in Boys and Girls). 3 existing -SP policy (2014), Public and private organization workers' pension (2011), Urban food security strategy (2015)</t>
  </si>
  <si>
    <t>MoLSA, MoA, MoH, MoE and GTP annual reports</t>
  </si>
  <si>
    <t>3 studies (incl. feasibility study conducted on social protection fund, study on domestic financing for social protection)</t>
  </si>
  <si>
    <t>3 (mirroring the international proclamations); 3 (102, 130 and 131)</t>
  </si>
  <si>
    <t>Sectorial reports on Emmision Reduction ,clean energy coverage and forestcover change management of protected areas</t>
  </si>
  <si>
    <t xml:space="preserve"> Limited resource and capacity to achieve the ambitious goals Intensified climate change impacts ( drought flood, disease outbreak, conflict food insecurity), frequent institutions structural change Assumptions: high political commitment </t>
  </si>
  <si>
    <t>8702GWH</t>
  </si>
  <si>
    <t>58703GWH</t>
  </si>
  <si>
    <t>1.2 million hectare</t>
  </si>
  <si>
    <t>6.7 million hecatre</t>
  </si>
  <si>
    <t xml:space="preserve"> CR strategies for Energey and Agriculture </t>
  </si>
  <si>
    <t xml:space="preserve">CR strtaegies for MoH MOT &amp; MOUDHC  and  Addis Ababa City </t>
  </si>
  <si>
    <t>Periodic reports, monitoring and mid-term review</t>
  </si>
  <si>
    <t xml:space="preserve">50 woredas </t>
  </si>
  <si>
    <t xml:space="preserve">56 woredas </t>
  </si>
  <si>
    <t xml:space="preserve">3 cities </t>
  </si>
  <si>
    <t>16 cities</t>
  </si>
  <si>
    <t>A national waste management strategy in place.</t>
  </si>
  <si>
    <t>Country partners show interest in the project</t>
  </si>
  <si>
    <t>environmental Pollution Control proclamation</t>
  </si>
  <si>
    <t>A dedicated staff (3) is establish and sits at MOWIE
SLCPs embedded in National Policies</t>
  </si>
  <si>
    <t>Training workshop on advocacy and awareness raising on Short-lived Climate pollutants</t>
  </si>
  <si>
    <t>That countries continue to commit to joint project</t>
  </si>
  <si>
    <t>70 AWS</t>
  </si>
  <si>
    <t>110 AWS</t>
  </si>
  <si>
    <t xml:space="preserve">  Landsat 8 imagery of 2013 and the ongoing MRV system</t>
  </si>
  <si>
    <t>• 1 operational institution established              • 1 data storage and  management system designed</t>
  </si>
  <si>
    <t xml:space="preserve"> • All MRV institutions </t>
  </si>
  <si>
    <t>9,000,000HHs</t>
  </si>
  <si>
    <t>9,800,000 HHS</t>
  </si>
  <si>
    <t xml:space="preserve">34 million USD through the facillity and GEF </t>
  </si>
  <si>
    <t>57 million USD through GEF and CRGE Facillity</t>
  </si>
  <si>
    <t>Periodic reports, monitoring and mid-term review; Step by step guide on GE at local level.</t>
  </si>
  <si>
    <r>
      <rPr>
        <b/>
        <u/>
        <sz val="11"/>
        <rFont val="Calibri"/>
        <family val="2"/>
        <scheme val="minor"/>
      </rPr>
      <t>Risks:</t>
    </r>
    <r>
      <rPr>
        <sz val="12"/>
        <rFont val="Calibri"/>
        <family val="2"/>
        <scheme val="minor"/>
      </rPr>
      <t xml:space="preserve"> Lack of appreciation and institutional commitment at local level</t>
    </r>
  </si>
  <si>
    <t>1 at national leve (PES) and  6 at regional level</t>
  </si>
  <si>
    <t>50 woredas have started implementation of CCA plans, CRGE Facility, M&amp;E framework</t>
  </si>
  <si>
    <t>20 woredas</t>
  </si>
  <si>
    <t>50 local experts have capacity to develop and implement a green economy transition plan at the local level</t>
  </si>
  <si>
    <t>Tool box and step-by-step guide on GE transition and sub-national level</t>
  </si>
  <si>
    <t>Lack of appreciation and institutional commitment at the local level</t>
  </si>
  <si>
    <t>1 policy developed with about 30 geothermal scientists and engineers will be trained</t>
  </si>
  <si>
    <t>IP report</t>
  </si>
  <si>
    <t xml:space="preserve">Limited national budgetary and coherent policy  (Geothermal Act) to attract investment and  fast track geothermal development </t>
  </si>
  <si>
    <t xml:space="preserve"> Regional Forest Action Programs ( 1994)</t>
  </si>
  <si>
    <t>11 regional  Forest conservation and develoepmnt  programs</t>
  </si>
  <si>
    <r>
      <rPr>
        <b/>
        <u/>
        <sz val="11"/>
        <rFont val="Calibri"/>
        <family val="2"/>
        <scheme val="minor"/>
      </rPr>
      <t xml:space="preserve">Assumption: </t>
    </r>
    <r>
      <rPr>
        <sz val="12"/>
        <rFont val="Calibri"/>
        <family val="2"/>
        <scheme val="minor"/>
      </rPr>
      <t>Government/s, countries continue to commit to joint project</t>
    </r>
  </si>
  <si>
    <t xml:space="preserve"> Ethiopian Forest Action Program ( 1994)</t>
  </si>
  <si>
    <t>National Forestry Action Plan</t>
  </si>
  <si>
    <t xml:space="preserve">11 forestry  institutions  and 8 biodiversity institutions </t>
  </si>
  <si>
    <t xml:space="preserve">1.2 miillion hectare </t>
  </si>
  <si>
    <t xml:space="preserve">330,000 hectares </t>
  </si>
  <si>
    <r>
      <rPr>
        <b/>
        <sz val="11"/>
        <rFont val="Calibri"/>
        <family val="2"/>
        <scheme val="minor"/>
      </rPr>
      <t>3.4.5:</t>
    </r>
    <r>
      <rPr>
        <sz val="12"/>
        <rFont val="Calibri"/>
        <family val="2"/>
        <scheme val="minor"/>
      </rPr>
      <t xml:space="preserve"> National Forest Inventory (NFI) in the context of REDD+ </t>
    </r>
  </si>
  <si>
    <t>National Forest Inventory completed</t>
  </si>
  <si>
    <t xml:space="preserve">National Refrence Levels  and relevant policy developed </t>
  </si>
  <si>
    <t>Ethiopia and Kenya have signed a joint project on Lake Turkana ecosystem</t>
  </si>
  <si>
    <t>Periodic reports</t>
  </si>
  <si>
    <t xml:space="preserve">That countries continue to commit to joint project
</t>
  </si>
  <si>
    <t>Put in Plcae MRV</t>
  </si>
  <si>
    <t>5  guidelines for reliable consumer information</t>
  </si>
  <si>
    <t>SCP and 10YFP national focal points, ministries of  environment, energy and finance; climate change/NAMA focal points; SPP/GPP implementing agencies; Eco-label institutions and networks; Businesses and retailers;GIZ</t>
  </si>
  <si>
    <t>Finalized NAMA proposals including MRV and baseline ready for submission to UNFCCC registry; Finalized guidance documents; Finalized NAMA handbook and practical NAMA development guidance for specific sector;Ecolabels, behavioral change campaigns, SPP plans</t>
  </si>
  <si>
    <t>Uncoordinated integration of climate-friendly indicators and, harmonization of different national eco-labels and the introduction of a “Green” procurement system that require high degree of willingness to change from the involved stakeholders.</t>
  </si>
  <si>
    <r>
      <t xml:space="preserve">5 </t>
    </r>
    <r>
      <rPr>
        <sz val="10"/>
        <rFont val="Calibri"/>
        <family val="2"/>
        <scheme val="minor"/>
      </rPr>
      <t xml:space="preserve"> guidelines for reliable consumer information2  guidelines on NAMA opportunities</t>
    </r>
  </si>
  <si>
    <t>4 NAMA proposals</t>
  </si>
  <si>
    <t>10 tools or actions</t>
  </si>
  <si>
    <t xml:space="preserve">pillar 2 total </t>
  </si>
  <si>
    <t>Outcome/Output Statements</t>
  </si>
  <si>
    <t>Targets</t>
  </si>
  <si>
    <t>Means of Verifications</t>
  </si>
  <si>
    <t>Risks &amp; Assumptions</t>
  </si>
  <si>
    <t>MoJ, Federal and Regional PCs, EHRC, EIO, FEACC, HoPRs, CSOs,</t>
  </si>
  <si>
    <t>GTP reports, sector ministry reports, UNDAF Mid -Term Review.</t>
  </si>
  <si>
    <t>Sufficient resources are made available to undertake intended activities;   GoE continues to attach  importance to the rule of law and protection of human rights,</t>
  </si>
  <si>
    <t>0 (draft strategy in the making)</t>
  </si>
  <si>
    <t>National legal aid strategy and standards in place</t>
  </si>
  <si>
    <t xml:space="preserve">Project reports, regular institutional reports, Regular reports of partners, Baseline and end line assessment reports, </t>
  </si>
  <si>
    <t>126 ( 4 community based)</t>
  </si>
  <si>
    <t>200 ( 16 community based)</t>
  </si>
  <si>
    <t>5 regions have established structures to implement the UN  CRPD</t>
  </si>
  <si>
    <t>9 Regions to have CRPD implementing structures and start taking actions</t>
  </si>
  <si>
    <t>0 -No crime prevention strategy in place</t>
  </si>
  <si>
    <t xml:space="preserve">1- Crime prevention strategy adopted </t>
  </si>
  <si>
    <t>Treaty body documents, Regular institutional reports, GTP annual reports, parliamentary deliberations, sector’s reports, Parliamentary deliberations.</t>
  </si>
  <si>
    <t>Lack of legal status and budget for coordinating bodies; Recommendations are not accepted and/or implemented; Continued engagement of GoE/EHRC with partners; That GoE has the political will to ratify the treaties</t>
  </si>
  <si>
    <t>2 inter-sectoral coordination bodies in place at national and sub national levels</t>
  </si>
  <si>
    <t>262 (1 federal, 11 regional, 250 weredas) inter-sectoral coordination bodies in place</t>
  </si>
  <si>
    <t xml:space="preserve">2014 UPR: 188 out of 252 recommendations accepted;2009 UPR: 98 out 142 recommendations accepted; A  NHRAP has been implemented for the last 2 years ;A subsequent NHRAP II is being developed;CRC: 2015; </t>
  </si>
  <si>
    <t>100% of the accepted recommendations; and 90% all the recommendations; CRC   85%;</t>
  </si>
  <si>
    <t xml:space="preserve">Submission of last report:                                CRC –  18/05/2012; </t>
  </si>
  <si>
    <t xml:space="preserve">CRC – 12/6/2020; </t>
  </si>
  <si>
    <t>CEDAW – 19/04/2010;</t>
  </si>
  <si>
    <t>CEDAW – 01/07/2016;</t>
  </si>
  <si>
    <t>ICCPR (2011);</t>
  </si>
  <si>
    <t>ICCPR (2016);</t>
  </si>
  <si>
    <t>CESCR (2012);</t>
  </si>
  <si>
    <t>CESCR (2017)</t>
  </si>
  <si>
    <t>CAT (2011);</t>
  </si>
  <si>
    <t>CAT (2016);</t>
  </si>
  <si>
    <t>CRPD (2013);</t>
  </si>
  <si>
    <t>CRPD (2017);</t>
  </si>
  <si>
    <t>UPR 2nd Cycle (May 2014)</t>
  </si>
  <si>
    <t>3rd UPR Cycle; Ethiopia’s next submission time after 2016 TBD;</t>
  </si>
  <si>
    <t xml:space="preserve"> The existing NHRAP ended in June 2015; a successive NHRAP is under formulation</t>
  </si>
  <si>
    <t>New NHRAP adopted by 2016</t>
  </si>
  <si>
    <t xml:space="preserve"> 2014: 2,000 cases/complaints</t>
  </si>
  <si>
    <t>85% of cases/complaints investigated and addressed through different mechanisms within the year of submission</t>
  </si>
  <si>
    <t>3 human rights situation/ monitoring reports have been published so far and two are in progress</t>
  </si>
  <si>
    <t>13 new published reports (situation reports, monitoring reports, …)</t>
  </si>
  <si>
    <t xml:space="preserve"> Regular institutional reports, project reports, National and Regional Anti-TIP Plan of Action documents,</t>
  </si>
  <si>
    <t>Availability of resources. Collaboration &amp; commitment of Regional BoLSAs, DPOs and other stakeholders</t>
  </si>
  <si>
    <t>N/A</t>
  </si>
  <si>
    <t xml:space="preserve"> CRPD ICCs already established in 5 Regions</t>
  </si>
  <si>
    <t xml:space="preserve">Target is to reach 9 regions </t>
  </si>
  <si>
    <t>GTP reports, sector ministry reports, UNDAF review report, Surveys and dedicated studies/ assessments</t>
  </si>
  <si>
    <t>Continued commitment of GoE to reform initiatives, Democratic  institutions continue to demonstrate strong commitment to exercise their constitutional mandates ,Continued GoE commitment to gender equality; Sufficient resources are available to undertake intended activities;</t>
  </si>
  <si>
    <t>38.8% (federal);40.7% (regional)</t>
  </si>
  <si>
    <t>43% (federal);45% (regional)</t>
  </si>
  <si>
    <t>13% of the Cabinet Ministers (2012)</t>
  </si>
  <si>
    <t>EIO (UNDP has committted to provide the baseline in the first six months of UNDAF);  FEAC: 4,592 cases/annum (2014)</t>
  </si>
  <si>
    <t>EIO (UNDP has committed to provide targets in the first six months of UNDAF):; FEACC: 6,000</t>
  </si>
  <si>
    <t>Regular institutional reports, parliamentary hearings, Existence of curricula, training reports, Pre and post training assessments .Project reports, regular institutional reports, parliamentary hearings, media outlets; Regular institutional reports, parliamentary hearings, media outlets</t>
  </si>
  <si>
    <t>Availability of resources; Continued buy-in by NEBE/GoE; Insufficient CSO participation in EITI processes; Lack of buy-in; Absence of  coordinated guidelines</t>
  </si>
  <si>
    <t xml:space="preserve">EIO  (UNDP commits to provide baseline) ; FEACC: Investigation = 40%;Prosecution =46% </t>
  </si>
  <si>
    <t>EIO (UNDP commits to provide target) ; FEACC: Investigation =60%; Prosecution 60%= TBD</t>
  </si>
  <si>
    <t>TBD (UNDP has committed to provide baseline in the first six months)</t>
  </si>
  <si>
    <t>UNDP has commited to provide targets in the first six months</t>
  </si>
  <si>
    <t>One, but incomplete and fragmented</t>
  </si>
  <si>
    <t>One comprehensive mechansims in nplace</t>
  </si>
  <si>
    <t>Almost none</t>
  </si>
  <si>
    <t>Ethiopia complies with EITI minimum standards</t>
  </si>
  <si>
    <t>0 (for child rights)</t>
  </si>
  <si>
    <t>2 supervisory mechanisms 12 Institutions (for child rights)</t>
  </si>
  <si>
    <t>2 (child friendly frameworks and participatory platforms established and accredited)</t>
  </si>
  <si>
    <t>12 (child friendly framework and participatory platforms established and accredited: 1 federal and 11 regions)</t>
  </si>
  <si>
    <t>4 sector ministries</t>
  </si>
  <si>
    <t>21 sector ministries,</t>
  </si>
  <si>
    <t>5 organisations already capacitated through DET</t>
  </si>
  <si>
    <t>Target is to reach 9 government organisations and DPOs</t>
  </si>
  <si>
    <t>7 (1 federal + 6 regions)</t>
  </si>
  <si>
    <t>12 (1 federal + 11 regions)</t>
  </si>
  <si>
    <t>Generally low capacity</t>
  </si>
  <si>
    <t xml:space="preserve">All </t>
  </si>
  <si>
    <t>Project reports, regular institutional reports, media outlets,</t>
  </si>
  <si>
    <t>Lack of a comprehensive strategy,- Week early warning mechanisms,</t>
  </si>
  <si>
    <t xml:space="preserve"> Population policy, - National Adolescent and Youth RH Strategy</t>
  </si>
  <si>
    <t>All sector ministries and bureaus</t>
  </si>
  <si>
    <t>GTP reports, sector ministry reports, UNDAF review report</t>
  </si>
  <si>
    <t>Major census and surveys carried out; Public institutions are committed to objectively evaluate their performances; Resource are made available</t>
  </si>
  <si>
    <t>VERA, RVERA, CSA,</t>
  </si>
  <si>
    <t>VERA/RVERA, and CSA, reports; CSA Annual report, survey and census reports, MoWCYA reports, regular reports of FVERA and REVERAs. capacity assessment reports of VERA structures</t>
  </si>
  <si>
    <t xml:space="preserve"> Availability of sufficient resources by the government to support implementation of CRVS program; - Delayed completion of the registration instruments-- Very low demand for registration services by the community  </t>
  </si>
  <si>
    <t>50% (VERA’s targets)</t>
  </si>
  <si>
    <t>4 (Census; EDHS; Child Labour; HICE;  and WMS)</t>
  </si>
  <si>
    <t>CSA Annual report,  survey and census reports, MoFED/BoFED annual reports; Local Development Finance diagnostic study and implementation roadmap approved by the Government</t>
  </si>
  <si>
    <t xml:space="preserve"> Insufficient funds to cover incremental costs; Availability of human capacity and financial resources</t>
  </si>
  <si>
    <t>- 5 (3 assessments (Local Public Sector assessment, Sub-national Public Expenditure and Fiscal Accountability assessment, Local Economy assessment)- 1 roadmap; and 1 policy  </t>
  </si>
  <si>
    <t>10; 1 comprehensive Gender Profile</t>
  </si>
  <si>
    <t>Sector ministries and bureaus reports, research reports,</t>
  </si>
  <si>
    <t>P</t>
  </si>
  <si>
    <t xml:space="preserve">Pillar 4 total </t>
  </si>
  <si>
    <r>
      <t>UNDAF Pillar 5: Equality and Empowerment</t>
    </r>
    <r>
      <rPr>
        <b/>
        <sz val="11"/>
        <color rgb="FFFF0000"/>
        <rFont val="Calibri"/>
        <family val="2"/>
        <scheme val="minor"/>
      </rPr>
      <t xml:space="preserve"> </t>
    </r>
  </si>
  <si>
    <t>Result  Statements</t>
  </si>
  <si>
    <t>Agencies</t>
  </si>
  <si>
    <t>MoWCYA, MOJ, BoWCYAs,BOJ, MoLSA, Police, Shelters ,CSOs,</t>
  </si>
  <si>
    <t>9th State report, National Survey on VAW and HTPs will provide the baseline for indicator no. 1.2, records from courts, reports from MOJ, progress reports from shelters and monitoring reports of survivors of TIP</t>
  </si>
  <si>
    <t>Continued commitment by the GoE to end VAWG and HTPs. Sufficient resources are available to undertake identified interventions. Major surveys and census are carried out</t>
  </si>
  <si>
    <t>UN Women, UNFPA, IOM, UNICEF, WHO, WFP, UNDP, UNESCO</t>
  </si>
  <si>
    <t>TBD for sexual,physical and psychological violence (surveys being conducted in 2016 to generate baseline)  FGM 23.4 % and Child Marriage 41 %</t>
  </si>
  <si>
    <t xml:space="preserve">Physical Violence(reduction by 40%), Psychological Violence (reducton by 40%) Sexual Violence(reduction by 70%) , (0.5% Child Marriage, 0.5% FGM)        </t>
  </si>
  <si>
    <t>4500 Survivors of Violence and  300 TIP,  3600 survovors from OSCs</t>
  </si>
  <si>
    <t>15,000(Survivors and TIP) 9000 from the OSC</t>
  </si>
  <si>
    <t>92% out of the proscuted cases</t>
  </si>
  <si>
    <t>MOJ, Police,BoJs, National and Regional Anti-TIP Councils</t>
  </si>
  <si>
    <t xml:space="preserve">Progress reports, data periodic summaries, record from courts, </t>
  </si>
  <si>
    <r>
      <rPr>
        <b/>
        <u/>
        <sz val="11"/>
        <rFont val="Calibri"/>
        <family val="2"/>
        <scheme val="minor"/>
      </rPr>
      <t>Assumptions:</t>
    </r>
    <r>
      <rPr>
        <sz val="11"/>
        <rFont val="Calibri"/>
        <family val="2"/>
        <scheme val="minor"/>
      </rPr>
      <t xml:space="preserve"> Sufficient resources are allocated for implementation of activities. Data management system are functional and utilized effectively</t>
    </r>
  </si>
  <si>
    <t>UN Women</t>
  </si>
  <si>
    <t xml:space="preserve">4 regions set up database on violence and TIP survivors </t>
  </si>
  <si>
    <t>UNFPA</t>
  </si>
  <si>
    <t xml:space="preserve">60% out of the investigated cases </t>
  </si>
  <si>
    <t>IOM</t>
  </si>
  <si>
    <t>UNICEF</t>
  </si>
  <si>
    <t>7(1 federal and 6 regions)</t>
  </si>
  <si>
    <t>MoWCYA, BoWCYAs, MoJ, BOJs, FMOH</t>
  </si>
  <si>
    <t>Sector plans, reports from MoWCYA And BoWCYAs, reports from sectors and HTP platforms, reports from the National Coordinating Body on EVAWG</t>
  </si>
  <si>
    <t>Commitment by relevant sectors, collaboration and investment. Risk: unavailability of sufficent resouces</t>
  </si>
  <si>
    <t>11(including city administrations)</t>
  </si>
  <si>
    <t>WHO</t>
  </si>
  <si>
    <t>213 Kebeles,                     21 districts                  and 71 Weredas</t>
  </si>
  <si>
    <t>600 Kebles         200 Weredas  100 District</t>
  </si>
  <si>
    <t>MoLSA, Regional Councils, MoLSA, MoWCYA, BoWCYAs, Police,CBOs &amp;CSOs, BoA, CPA, ATA, SASAKAWA, Techno serve</t>
  </si>
  <si>
    <t>Declarations, sector reports, Progress reports from local Anti-TIP Councils; Field assessment reports</t>
  </si>
  <si>
    <t>Continued commitment and participation by community members, traditional leaders. Risk; resistance from communities for the promotion and protection of women and girl's rights</t>
  </si>
  <si>
    <t>WFP</t>
  </si>
  <si>
    <t>12 (6 Safe Houses, 3 OSCs, 3 centres for TIP)</t>
  </si>
  <si>
    <t>28(10 Safe Houses,11 OSCs, 7 centres for TIP)</t>
  </si>
  <si>
    <t xml:space="preserve">MoWCYA, BoWCYAs, MoJ, BoJs, CSOs, MoH, </t>
  </si>
  <si>
    <t xml:space="preserve">Survivors' referral and monitoring reports; Number of Referral SOPs drafted and endorsed </t>
  </si>
  <si>
    <t>Risk; unavailability of sufficient funds to implement identified activities. Continued collaboration between the relevant stakeholders in the provision of comprehesive services</t>
  </si>
  <si>
    <t xml:space="preserve">One national referral pathway (TIP) and 97  referral pathways </t>
  </si>
  <si>
    <t>8 (level 4)</t>
  </si>
  <si>
    <t>MoWCYA,BoWCYAs, MoFA, MoE, Teacher Training Institutes, Schools</t>
  </si>
  <si>
    <t xml:space="preserve">Sector plans, reports </t>
  </si>
  <si>
    <t>Commitment in the implementation of normative frameworks on GEWE. Sectors will have adequate budget and programming</t>
  </si>
  <si>
    <t>22(Level 3)</t>
  </si>
  <si>
    <t>UNDP</t>
  </si>
  <si>
    <t>1(MoWCYA)</t>
  </si>
  <si>
    <t>1(Federal level)</t>
  </si>
  <si>
    <t>5 regions</t>
  </si>
  <si>
    <t>UNESCO</t>
  </si>
  <si>
    <t>A national needs assessment  will provide the baseline and target for this indicator</t>
  </si>
  <si>
    <t>22%(Medium level-Women), 9.7%(Higher level-Women)
% Youth at regional council-TBD</t>
  </si>
  <si>
    <t>50%( Women-Medium level), 30%(Women-Higher level)                               35% Youth at regional council</t>
  </si>
  <si>
    <t xml:space="preserve">MoWCYA, BoWCYAs, </t>
  </si>
  <si>
    <t>reports from MoWCYA and BoWCYAs</t>
  </si>
  <si>
    <t xml:space="preserve">Continued commitment of GoE. Risk; unavailability of sufficient resources </t>
  </si>
  <si>
    <t>ILO, UNFPA, UNICEF, IOM, UN Women</t>
  </si>
  <si>
    <t>921, 600 (50% male/female ratio)</t>
  </si>
  <si>
    <t>390, 000</t>
  </si>
  <si>
    <t>900,000(50% male/female ratio)</t>
  </si>
  <si>
    <t>MoWCYA, FeMSEDA,ReMESDAs,  MoE, Federal and local TVET; MFIs</t>
  </si>
  <si>
    <t>Progress reports from MoWCYA, data periodic summaries</t>
  </si>
  <si>
    <t>Unavailability of sufficient resources</t>
  </si>
  <si>
    <t>ILO</t>
  </si>
  <si>
    <t>31895 (50% male/female ration)</t>
  </si>
  <si>
    <t>Adolescent and Youth Development package and policy</t>
  </si>
  <si>
    <t>Revised policy and package</t>
  </si>
  <si>
    <t>MoWCYA, BoWCYA, MoLSA, BoLSA, MoH, BoHs, Youth Centres</t>
  </si>
  <si>
    <t>Policy, package, Reports from MoWCYA</t>
  </si>
  <si>
    <t>Youth Policy package revised, endorse.  Commitment by regions to implement the strategy</t>
  </si>
  <si>
    <t>MoWCYA, BoWCYA, Youth Federations</t>
  </si>
  <si>
    <t>reports from MoWCYA and BoWCYAs and youth federations</t>
  </si>
  <si>
    <t>Commitment to adopt and implement Strategy. Buy-in for the development of ethical standards. Availability of sufficient funds</t>
  </si>
  <si>
    <t>Standards in place</t>
  </si>
  <si>
    <t xml:space="preserve">Pillar 5 total </t>
  </si>
  <si>
    <t>N.B.: UNIDO has signed a Programme for Country Partnership (PCP) with the Government of Ethiopia and hence, the apparent budget gap for some UNIDO outputs is also indicated in the partnership document.</t>
  </si>
  <si>
    <t>MoI annual report, programme documents, idustrial secotro monitoring system</t>
  </si>
  <si>
    <t>MoI; MoA, MoCT, MoH, MoST,ATA Minstry of Urban Construction and Housing, MOLSA, IPDC</t>
  </si>
  <si>
    <t>2.2.5:No. of pharmaceutical manufacturing enterprises certified for compliance to international GMP standards</t>
  </si>
  <si>
    <t xml:space="preserve">2.2.2: Number of sectors at national level meeting social and labour standards. </t>
  </si>
  <si>
    <t xml:space="preserve">10% annual increase </t>
  </si>
  <si>
    <t>2.3: Share of employment in the manufacturing industry sector</t>
  </si>
  <si>
    <t>2.1: Share of manufacturingl sector in the GDP</t>
  </si>
  <si>
    <r>
      <rPr>
        <b/>
        <u/>
        <sz val="11"/>
        <rFont val="Calibri"/>
        <family val="2"/>
      </rPr>
      <t xml:space="preserve">Outcome 2: </t>
    </r>
    <r>
      <rPr>
        <b/>
        <sz val="11"/>
        <rFont val="Calibri"/>
        <family val="2"/>
      </rPr>
      <t xml:space="preserve"> </t>
    </r>
    <r>
      <rPr>
        <sz val="11"/>
        <rFont val="Calibri"/>
        <family val="2"/>
      </rPr>
      <t>By 2020 private- sector driven manufacturing and service industry sector growth is inclusive, sustainable</t>
    </r>
    <r>
      <rPr>
        <strike/>
        <sz val="11"/>
        <rFont val="Calibri"/>
        <family val="2"/>
      </rPr>
      <t>,</t>
    </r>
    <r>
      <rPr>
        <sz val="11"/>
        <rFont val="Calibri"/>
        <family val="2"/>
      </rPr>
      <t>competitive and job rich.</t>
    </r>
    <r>
      <rPr>
        <b/>
        <sz val="11"/>
        <rFont val="Calibri"/>
        <family val="2"/>
      </rPr>
      <t xml:space="preserve"> </t>
    </r>
  </si>
  <si>
    <t>FAO</t>
  </si>
  <si>
    <t>UNWOMEN</t>
  </si>
  <si>
    <t>UNIDO</t>
  </si>
  <si>
    <t>UNCDF</t>
  </si>
  <si>
    <t xml:space="preserve">UNDP </t>
  </si>
  <si>
    <t xml:space="preserve">UNIDO </t>
  </si>
  <si>
    <t>UNCTAD</t>
  </si>
  <si>
    <t xml:space="preserve">WHO </t>
  </si>
  <si>
    <t>MoJ, EHRC, F/R SCs, F/R PCs, MoWC, CSOs, DPOs, F/R PA,BOI, HoPRs, EHRC,  Public and private Universities</t>
  </si>
  <si>
    <r>
      <rPr>
        <u/>
        <sz val="16"/>
        <color theme="1"/>
        <rFont val="Calibri"/>
        <family val="2"/>
      </rPr>
      <t xml:space="preserve">Assumption: </t>
    </r>
    <r>
      <rPr>
        <sz val="16"/>
        <color theme="1"/>
        <rFont val="Calibri"/>
        <family val="2"/>
      </rPr>
      <t>Timely adoption and implementation of the strategy and standards; Continued buy-in by host institutions and development partners; Allocation of matching budget by GoE partners/universities; Continued commitment by GoE partners; Allocation of matching budget by regional governments as a contribution; CRPD implementing partners and DPOs are committed to work together and allocate additional resources for CRPD implementation and monitoring</t>
    </r>
  </si>
  <si>
    <t>EHRC, MoFPDA, MoJ, MoWC,HoPRs, MoJ, GCAO, NSAs,</t>
  </si>
  <si>
    <t xml:space="preserve">MoJ/BoJ, F/R PCs, NSA, MoSA/BoLSA, MoFA, GCAO, NATC/RATC, PUC, National/Reg Anti-TIP Councils (NATC/RATC), </t>
  </si>
  <si>
    <t>MoPCHRD, MoFEE, ECSU,  Sector ministries/ bureaus, Law making, oversight and accountability  institutions,</t>
  </si>
  <si>
    <t>FEACC and REACCs, EIO, HOPRs/RSCs, OFAG/ORAGs NEBE, HoF,MoWC, EHRC, MoJ/BoJ, GCAO,</t>
  </si>
  <si>
    <t>70%; 60%</t>
  </si>
  <si>
    <t>80%; 75%</t>
  </si>
  <si>
    <t xml:space="preserve">TBD </t>
  </si>
  <si>
    <t>MoFPDA, HoF, RSCs, GCAO, CSOs, Media House</t>
  </si>
  <si>
    <t>Stractural Transformation in Ethiopia: The Urban Diamention, National Urban Development spatial plan in place</t>
  </si>
  <si>
    <t xml:space="preserve">2 National strategic documents (Assessment of Ethiopia's urban legidlation, planning and economy), 6 regional spatial plans and  5 city specific documents (City prosperity Index and state of a city report) </t>
  </si>
  <si>
    <t xml:space="preserve"> (MoHUD), Regional states,  City Administrations</t>
  </si>
  <si>
    <t xml:space="preserve">Baseline and periodic project surveys Programme documents
MoFED and MUDH statistics
State of Ethiopian cities report
</t>
  </si>
  <si>
    <t>Cities and town may not be given the required attention they deserve, lake of funding</t>
  </si>
  <si>
    <t xml:space="preserve">25 cities benefited </t>
  </si>
  <si>
    <t>150 cities (142 cities with population 20,000 and above)</t>
  </si>
  <si>
    <t xml:space="preserve">Baseline and periodic project surveys Programme documents
MoFED MUDH statistics
State of Ethiopian cities report
</t>
  </si>
  <si>
    <t>MoFEC/ BoFEDs, MoFPDA, CSA, target woredas, academic and research institutions  </t>
  </si>
  <si>
    <t xml:space="preserve">Gap </t>
  </si>
  <si>
    <t>UNHabitat</t>
  </si>
  <si>
    <t xml:space="preserve">UNESCO </t>
  </si>
  <si>
    <t>UNODC</t>
  </si>
  <si>
    <t>UNOHCHR</t>
  </si>
  <si>
    <t>UNWomen</t>
  </si>
  <si>
    <t xml:space="preserve">UNHCR </t>
  </si>
  <si>
    <t>UNAIDS</t>
  </si>
  <si>
    <t xml:space="preserve">0
</t>
  </si>
  <si>
    <t xml:space="preserve">UNAIDS </t>
  </si>
  <si>
    <t>UNHCR</t>
  </si>
  <si>
    <t xml:space="preserve">Pillar 3 total </t>
  </si>
  <si>
    <t xml:space="preserve">DRMFSS, MoWIE, MoH, regional DPPBs, </t>
  </si>
  <si>
    <t>DRMFSS, MoWIE, MoH, MoE, and their line bureaus at region, ARRA, UNHCR, IOM, UNICEF, WFP, NGOs</t>
  </si>
  <si>
    <t>MoLSA, MoANR, MoH, MoE and MoWCA</t>
  </si>
  <si>
    <t>MoLSA, MoANR, MoH, MoE and Regional Bureaus</t>
  </si>
  <si>
    <t>MoUDH</t>
  </si>
  <si>
    <t>MoEFCC and regional bureaus</t>
  </si>
  <si>
    <t>OCHA</t>
  </si>
  <si>
    <t xml:space="preserve">8% for refugees
50% for IDPs 
</t>
  </si>
  <si>
    <t xml:space="preserve">5% of the total refugee population in Ethiopia
7% for IDPs                                      
</t>
  </si>
  <si>
    <t>150 million tons of CO2 equivalent a</t>
  </si>
  <si>
    <t>maintain  the 2010 emission level by 2030</t>
  </si>
  <si>
    <t xml:space="preserve">Solid waste management strategy in place. </t>
  </si>
  <si>
    <t>1 Trans boundary management plan based on  environmental and socio economic  assessment</t>
  </si>
  <si>
    <t xml:space="preserve">DRMFSS, MoANR, MoE, MoH, MoWRE, NMA, 
and  their respective regional line bureaus, ARRA
</t>
  </si>
  <si>
    <t>DRMFSS, MoANR, Regional Bureaus</t>
  </si>
  <si>
    <t>DRMFSS, MoANR, Regional Bureaus, MoH and regional line ministries</t>
  </si>
  <si>
    <t>DRMFSS, MoANR, Regional Bureaus, MoH, MoWIE, MoE</t>
  </si>
  <si>
    <t>MoLSA, MoANR, MoH, MoE,regional bureas, MoWCA and CSOs</t>
  </si>
  <si>
    <t>MoLSA, BoLSAs, MoWCA,BoWCA,MoE</t>
  </si>
  <si>
    <t>MOANR;MEF, MoT, MoUDHC; MoWIE,MoI, and MoFEC</t>
  </si>
  <si>
    <t>MOANR,MOI,MOWIE, MOFEC,MEF,MOUDHCMOH, MOT, Regional Bureaus, ; Acadamic /Research institutions ,private sectors and Institute of Biodiversity Conservation;Addis Ababa City Administration</t>
  </si>
  <si>
    <t>MOWIE, MOFEC, MEFCC, MOUDH,MOH, MOT, Regional Bureaus, Academic/research institutions, private sectors</t>
  </si>
  <si>
    <t>MOWIE, NMA,DRMFSS/MOANR and regional bureaus</t>
  </si>
  <si>
    <t>MOANR,MOI,MOWIE, MOFEC,MoEFCC,MOUDHC,MOT,MOH, EEA, Regional Bureaus, Academic/research institutions, Private sectors</t>
  </si>
  <si>
    <t>MOEFCC, MOFEC, Private Sector and Financial Institutions; Ministry of Environment  and Forestry, Universities and National technical institutions;</t>
  </si>
  <si>
    <t>MOFECC,Universities and national technical institutions,Local government institutions,  Private sector, GIZ</t>
  </si>
  <si>
    <t>MoWIE, MoUDHC, MoANR, MoT,MoI ,MoEFCC  and MoFEC</t>
  </si>
  <si>
    <t>MoFECC and regional bureaus</t>
  </si>
  <si>
    <t>MoFECC</t>
  </si>
  <si>
    <t>MOWIEs, MoFECC,MOE, Regional Governments</t>
  </si>
  <si>
    <t>UNEP</t>
  </si>
  <si>
    <t xml:space="preserve">0
</t>
  </si>
  <si>
    <t xml:space="preserve">Resources by Agencies and UNDAF Result Areas </t>
  </si>
  <si>
    <t xml:space="preserve">Agency </t>
  </si>
  <si>
    <t>Pillar  1</t>
  </si>
  <si>
    <t>Pillar 2</t>
  </si>
  <si>
    <t>Pillar 3</t>
  </si>
  <si>
    <t>Pillar 4</t>
  </si>
  <si>
    <t xml:space="preserve">Pillar 5 </t>
  </si>
  <si>
    <t xml:space="preserve">Total </t>
  </si>
  <si>
    <t xml:space="preserve">overall </t>
  </si>
  <si>
    <t xml:space="preserve">Overall </t>
  </si>
  <si>
    <t xml:space="preserve">funding Gap </t>
  </si>
  <si>
    <t>OHCHR</t>
  </si>
  <si>
    <t>UNOCHA</t>
  </si>
  <si>
    <t xml:space="preserve">Pillar Total </t>
  </si>
  <si>
    <t xml:space="preserve">Output 1.2 Total </t>
  </si>
  <si>
    <t xml:space="preserve">Output 1.4 Total </t>
  </si>
  <si>
    <t xml:space="preserve">Output 2.1 Total </t>
  </si>
  <si>
    <t xml:space="preserve">Output 2.2 total </t>
  </si>
  <si>
    <t xml:space="preserve">Output 2.3 Total </t>
  </si>
  <si>
    <t xml:space="preserve">Output 2.4 Total </t>
  </si>
  <si>
    <t xml:space="preserve">2.4.3: No of tourism (heritage) sites protected and promoted.  </t>
  </si>
  <si>
    <t>2.4.4: Number of tourist inflows</t>
  </si>
  <si>
    <t xml:space="preserve">Output 2.5 Total </t>
  </si>
  <si>
    <r>
      <rPr>
        <b/>
        <u/>
        <sz val="11"/>
        <rFont val="Calibri"/>
        <family val="2"/>
        <scheme val="minor"/>
      </rPr>
      <t>Outcome 3:</t>
    </r>
    <r>
      <rPr>
        <b/>
        <sz val="11"/>
        <rFont val="Calibri"/>
        <family val="2"/>
        <scheme val="minor"/>
      </rPr>
      <t xml:space="preserve"> By 2020, the Ethiopian people, particularly in disaster prone areas </t>
    </r>
    <r>
      <rPr>
        <b/>
        <sz val="11"/>
        <color rgb="FFC00000"/>
        <rFont val="Calibri"/>
        <family val="2"/>
        <scheme val="minor"/>
      </rPr>
      <t xml:space="preserve">are resilient, </t>
    </r>
    <r>
      <rPr>
        <b/>
        <sz val="11"/>
        <rFont val="Calibri"/>
        <family val="2"/>
        <scheme val="minor"/>
      </rPr>
      <t>have diversified sources of income and are better able to prepare, respond to and recover from  emergencies and disasters.</t>
    </r>
    <r>
      <rPr>
        <sz val="12"/>
        <rFont val="Calibri"/>
        <family val="2"/>
        <scheme val="minor"/>
      </rPr>
      <t xml:space="preserve">
</t>
    </r>
  </si>
  <si>
    <r>
      <rPr>
        <b/>
        <u/>
        <sz val="11"/>
        <rFont val="Calibri"/>
        <family val="2"/>
        <scheme val="minor"/>
      </rPr>
      <t>Output 3.1:</t>
    </r>
    <r>
      <rPr>
        <sz val="12"/>
        <rFont val="Calibri"/>
        <family val="2"/>
        <scheme val="minor"/>
      </rPr>
      <t xml:space="preserve"> Enhanced capacity of households and communities in disaster prone areas to diversify livelihood opportunities, and invest in natural resource management.
</t>
    </r>
    <r>
      <rPr>
        <b/>
        <sz val="11"/>
        <rFont val="Calibri"/>
        <family val="2"/>
        <scheme val="minor"/>
      </rPr>
      <t xml:space="preserve">UN agencies: FAO, UNDP, UNFPA, WFP and IOM
</t>
    </r>
  </si>
  <si>
    <r>
      <t xml:space="preserve"> 3.2:</t>
    </r>
    <r>
      <rPr>
        <sz val="11"/>
        <rFont val="Calibri"/>
        <family val="2"/>
        <scheme val="minor"/>
      </rPr>
      <t xml:space="preserve"> Proportion of beneficiaries targeted for emergency assistance that receive timely food and non-food assistance [4]</t>
    </r>
  </si>
  <si>
    <r>
      <t xml:space="preserve"> 3.3:</t>
    </r>
    <r>
      <rPr>
        <sz val="11"/>
        <rFont val="Calibri"/>
        <family val="2"/>
        <scheme val="minor"/>
      </rPr>
      <t xml:space="preserve">  Global acute malnutrition rate (GAM)</t>
    </r>
  </si>
  <si>
    <r>
      <rPr>
        <b/>
        <sz val="11"/>
        <rFont val="Calibri"/>
        <family val="2"/>
        <scheme val="minor"/>
      </rPr>
      <t xml:space="preserve">3.1.1: </t>
    </r>
    <r>
      <rPr>
        <sz val="11"/>
        <rFont val="Calibri"/>
        <family val="2"/>
        <scheme val="minor"/>
      </rPr>
      <t>Number</t>
    </r>
    <r>
      <rPr>
        <b/>
        <sz val="11"/>
        <rFont val="Calibri"/>
        <family val="2"/>
        <scheme val="minor"/>
      </rPr>
      <t xml:space="preserve"> </t>
    </r>
    <r>
      <rPr>
        <sz val="11"/>
        <rFont val="Calibri"/>
        <family val="2"/>
        <scheme val="minor"/>
      </rPr>
      <t xml:space="preserve">of kebeles in disaster prone areas </t>
    </r>
    <r>
      <rPr>
        <sz val="11"/>
        <color rgb="FFC00000"/>
        <rFont val="Calibri"/>
        <family val="2"/>
        <scheme val="minor"/>
      </rPr>
      <t>able</t>
    </r>
    <r>
      <rPr>
        <sz val="11"/>
        <rFont val="Calibri"/>
        <family val="2"/>
        <scheme val="minor"/>
      </rPr>
      <t xml:space="preserve"> to create community assets. </t>
    </r>
  </si>
  <si>
    <r>
      <rPr>
        <b/>
        <sz val="11"/>
        <rFont val="Calibri"/>
        <family val="2"/>
        <scheme val="minor"/>
      </rPr>
      <t xml:space="preserve">3.1.2: </t>
    </r>
    <r>
      <rPr>
        <sz val="12"/>
        <rFont val="Calibri"/>
        <family val="2"/>
        <scheme val="minor"/>
      </rPr>
      <t>Percentage of assisted households that have created productive assets. [5]</t>
    </r>
  </si>
  <si>
    <r>
      <rPr>
        <b/>
        <sz val="11"/>
        <rFont val="Calibri"/>
        <family val="2"/>
        <scheme val="minor"/>
      </rPr>
      <t>3.1.3:</t>
    </r>
    <r>
      <rPr>
        <sz val="12"/>
        <rFont val="Calibri"/>
        <family val="2"/>
        <scheme val="minor"/>
      </rPr>
      <t xml:space="preserve"> Number of woredas with Disaster Risk Profile and multi-sectorial DRR plans.</t>
    </r>
  </si>
  <si>
    <r>
      <t xml:space="preserve">Output 3.2: </t>
    </r>
    <r>
      <rPr>
        <sz val="11"/>
        <rFont val="Calibri"/>
        <family val="2"/>
        <scheme val="minor"/>
      </rPr>
      <t xml:space="preserve">Capacity of national and sub-national institutions and partners to effectively anticipate and respond to hazards of emergencies enhanced. </t>
    </r>
    <r>
      <rPr>
        <b/>
        <sz val="11"/>
        <rFont val="Calibri"/>
        <family val="2"/>
        <scheme val="minor"/>
      </rPr>
      <t xml:space="preserve">
Un agencies: </t>
    </r>
    <r>
      <rPr>
        <sz val="11"/>
        <rFont val="Calibri"/>
        <family val="2"/>
        <scheme val="minor"/>
      </rPr>
      <t>FAO, UNDP, UNFPA, UNICEF, OCHA, WFP, UNHCR, WHO and IOM</t>
    </r>
  </si>
  <si>
    <r>
      <rPr>
        <b/>
        <sz val="11"/>
        <rFont val="Calibri"/>
        <family val="2"/>
        <scheme val="minor"/>
      </rPr>
      <t xml:space="preserve"> 3.2.1:</t>
    </r>
    <r>
      <rPr>
        <sz val="12"/>
        <rFont val="Calibri"/>
        <family val="2"/>
        <scheme val="minor"/>
      </rPr>
      <t xml:space="preserve"> Number of DRM unit at national and sub-national level with effective, comprehensive, gender sensitive and multi-hazard and multi-sectorial early warning system and contingency plans</t>
    </r>
  </si>
  <si>
    <r>
      <t>3.2.2:</t>
    </r>
    <r>
      <rPr>
        <sz val="12"/>
        <rFont val="Calibri"/>
        <family val="2"/>
        <scheme val="minor"/>
      </rPr>
      <t xml:space="preserve">  Number of DRM units at federal and regional level with effective commodity tracking and reporting system. </t>
    </r>
  </si>
  <si>
    <r>
      <t>3.2.3:</t>
    </r>
    <r>
      <rPr>
        <sz val="12"/>
        <rFont val="Calibri"/>
        <family val="2"/>
        <scheme val="minor"/>
      </rPr>
      <t xml:space="preserve">  Number of DRM units at national and sub-national level that have food and non-food reserves. </t>
    </r>
  </si>
  <si>
    <r>
      <rPr>
        <b/>
        <sz val="10"/>
        <rFont val="Calibri"/>
        <family val="2"/>
        <scheme val="minor"/>
      </rPr>
      <t xml:space="preserve"> 3.2.4:</t>
    </r>
    <r>
      <rPr>
        <sz val="10"/>
        <rFont val="Calibri"/>
        <family val="2"/>
        <scheme val="minor"/>
      </rPr>
      <t>% of women, men, girls and boys who received food and non-food assistance, as percent of those affected.</t>
    </r>
  </si>
  <si>
    <r>
      <rPr>
        <b/>
        <sz val="10"/>
        <rFont val="Calibri"/>
        <family val="2"/>
        <scheme val="minor"/>
      </rPr>
      <t xml:space="preserve"> 3.2.5:</t>
    </r>
    <r>
      <rPr>
        <sz val="10"/>
        <rFont val="Calibri"/>
        <family val="2"/>
        <scheme val="minor"/>
      </rPr>
      <t xml:space="preserve"> Type and amount of food and non-food assistance distributed/provided, as percent of required</t>
    </r>
  </si>
  <si>
    <r>
      <t>Output 3.3:</t>
    </r>
    <r>
      <rPr>
        <sz val="12"/>
        <rFont val="Calibri"/>
        <family val="2"/>
        <scheme val="minor"/>
      </rPr>
      <t xml:space="preserve"> Livelihood, environment and basic social services of disaster affected communities restored, and improved to withstand impact of future disasters.
</t>
    </r>
    <r>
      <rPr>
        <b/>
        <sz val="11"/>
        <rFont val="Calibri"/>
        <family val="2"/>
        <scheme val="minor"/>
      </rPr>
      <t>UN agencies:</t>
    </r>
    <r>
      <rPr>
        <sz val="12"/>
        <rFont val="Calibri"/>
        <family val="2"/>
        <scheme val="minor"/>
      </rPr>
      <t xml:space="preserve"> FAO, UNDP, UNFPA, WFP, IOM and UNICEF</t>
    </r>
    <r>
      <rPr>
        <b/>
        <u/>
        <sz val="11"/>
        <rFont val="Calibri"/>
        <family val="2"/>
        <scheme val="minor"/>
      </rPr>
      <t xml:space="preserve">
</t>
    </r>
  </si>
  <si>
    <r>
      <t>3.3.1:</t>
    </r>
    <r>
      <rPr>
        <sz val="12"/>
        <rFont val="Calibri"/>
        <family val="2"/>
        <scheme val="minor"/>
      </rPr>
      <t xml:space="preserve"> % of IDPs, refugees and host communities households assisted with livelihood restoration activities including durable solutions based on their local livelihoods and specific needs. </t>
    </r>
  </si>
  <si>
    <r>
      <t>3.3.2:</t>
    </r>
    <r>
      <rPr>
        <sz val="11"/>
        <rFont val="Calibri"/>
        <family val="2"/>
        <scheme val="minor"/>
      </rPr>
      <t xml:space="preserve"> % of community assets rehabilitated.</t>
    </r>
  </si>
  <si>
    <r>
      <t>3.3.3:</t>
    </r>
    <r>
      <rPr>
        <sz val="12"/>
        <rFont val="Calibri"/>
        <family val="2"/>
        <scheme val="minor"/>
      </rPr>
      <t xml:space="preserve"> % of basic social services restored and rehabilitated.</t>
    </r>
    <r>
      <rPr>
        <sz val="11"/>
        <rFont val="Calibri"/>
        <family val="2"/>
        <scheme val="minor"/>
      </rPr>
      <t xml:space="preserve"> </t>
    </r>
  </si>
  <si>
    <t xml:space="preserve">Output 3.3 Total </t>
  </si>
  <si>
    <r>
      <rPr>
        <b/>
        <u/>
        <sz val="11"/>
        <rFont val="Calibri"/>
        <family val="2"/>
        <scheme val="minor"/>
      </rPr>
      <t>Output 3.4:</t>
    </r>
    <r>
      <rPr>
        <sz val="12"/>
        <rFont val="Calibri"/>
        <family val="2"/>
        <scheme val="minor"/>
      </rPr>
      <t xml:space="preserve"> Enhanced technical capacity of the DRM governance system at all levels, including communities, to effectively manage, coordinate and mainstream DRM programmes.  
</t>
    </r>
    <r>
      <rPr>
        <b/>
        <sz val="11"/>
        <rFont val="Calibri"/>
        <family val="2"/>
        <scheme val="minor"/>
      </rPr>
      <t xml:space="preserve">UN agencies: FAO, UNDP, UNFPA, UNICEF, WFP,  IOM and </t>
    </r>
    <r>
      <rPr>
        <u/>
        <sz val="11"/>
        <rFont val="Calibri"/>
        <family val="2"/>
        <scheme val="minor"/>
      </rPr>
      <t>OCHA</t>
    </r>
  </si>
  <si>
    <r>
      <t xml:space="preserve"> 3.4.1:</t>
    </r>
    <r>
      <rPr>
        <sz val="12"/>
        <rFont val="Calibri"/>
        <family val="2"/>
        <scheme val="minor"/>
      </rPr>
      <t xml:space="preserve">  Number of government staff (women and men) at all levels who have improved their technical capacity on DRM system (risk assessment, early warning, contingency plan, DRM policy and its SPIF, and coordination).</t>
    </r>
  </si>
  <si>
    <r>
      <rPr>
        <b/>
        <sz val="11"/>
        <rFont val="Calibri"/>
        <family val="2"/>
        <scheme val="minor"/>
      </rPr>
      <t>3.4.2:</t>
    </r>
    <r>
      <rPr>
        <sz val="12"/>
        <rFont val="Calibri"/>
        <family val="2"/>
        <scheme val="minor"/>
      </rPr>
      <t xml:space="preserve"> No. of community DRR committees/task force established members who have improved their technical capacity on DRM system (risk assessment, early warning, contingency plan, DRM policy and its SPIF, and coordination).</t>
    </r>
  </si>
  <si>
    <r>
      <t>3.4.3:</t>
    </r>
    <r>
      <rPr>
        <sz val="12"/>
        <rFont val="Calibri"/>
        <family val="2"/>
        <scheme val="minor"/>
      </rPr>
      <t xml:space="preserve"> Number of regions that have coordination fora established and been supported in mainstreaming DRM into their sector development   plans.  </t>
    </r>
  </si>
  <si>
    <t xml:space="preserve">Output 3.4 Total </t>
  </si>
  <si>
    <r>
      <rPr>
        <b/>
        <u/>
        <sz val="11"/>
        <rFont val="Calibri"/>
        <family val="2"/>
        <scheme val="minor"/>
      </rPr>
      <t>Outcome 4</t>
    </r>
    <r>
      <rPr>
        <b/>
        <sz val="11"/>
        <rFont val="Calibri"/>
        <family val="2"/>
        <scheme val="minor"/>
      </rPr>
      <t xml:space="preserve">: </t>
    </r>
    <r>
      <rPr>
        <sz val="12"/>
        <rFont val="Calibri"/>
        <family val="2"/>
        <scheme val="minor"/>
      </rPr>
      <t xml:space="preserve">By 2020, the GoE has a social protection systems approach in place which ensures increased access to a comprehensive package of social protection programmes, interventions and services for poor, vulnerable and excluded citizens coping with social and economic risks, vulnerabilities and deprivations.        </t>
    </r>
    <r>
      <rPr>
        <b/>
        <sz val="11"/>
        <rFont val="Calibri"/>
        <family val="2"/>
        <scheme val="minor"/>
      </rPr>
      <t xml:space="preserve">                                                                 UN agencies: UNICEF, UNDP, ILO, FAO, WFP, WHO</t>
    </r>
  </si>
  <si>
    <r>
      <rPr>
        <b/>
        <sz val="11"/>
        <rFont val="Calibri"/>
        <family val="2"/>
        <scheme val="minor"/>
      </rPr>
      <t>4.1:</t>
    </r>
    <r>
      <rPr>
        <sz val="12"/>
        <rFont val="Calibri"/>
        <family val="2"/>
        <scheme val="minor"/>
      </rPr>
      <t xml:space="preserve"> % of households covered by at least one Social Protection program or intervention </t>
    </r>
  </si>
  <si>
    <r>
      <rPr>
        <b/>
        <sz val="11"/>
        <rFont val="Calibri"/>
        <family val="2"/>
        <scheme val="minor"/>
      </rPr>
      <t xml:space="preserve">4.2 : </t>
    </r>
    <r>
      <rPr>
        <sz val="12"/>
        <rFont val="Calibri"/>
        <family val="2"/>
        <scheme val="minor"/>
      </rPr>
      <t>A functional federal social protection council in place</t>
    </r>
  </si>
  <si>
    <r>
      <rPr>
        <b/>
        <u/>
        <sz val="11"/>
        <rFont val="Calibri"/>
        <family val="2"/>
        <scheme val="minor"/>
      </rPr>
      <t xml:space="preserve">Output 4.1: </t>
    </r>
    <r>
      <rPr>
        <sz val="12"/>
        <rFont val="Calibri"/>
        <family val="2"/>
        <scheme val="minor"/>
      </rPr>
      <t xml:space="preserve">Strengthened national capacity to develop, implement, coordinate and monitor the social protection system.                                                </t>
    </r>
    <r>
      <rPr>
        <b/>
        <sz val="11"/>
        <rFont val="Calibri"/>
        <family val="2"/>
        <scheme val="minor"/>
      </rPr>
      <t>UN agencies:  UNDP, ILO,UNICEF, WFP</t>
    </r>
  </si>
  <si>
    <r>
      <rPr>
        <b/>
        <sz val="11"/>
        <rFont val="Calibri"/>
        <family val="2"/>
        <scheme val="minor"/>
      </rPr>
      <t xml:space="preserve"> 4.1.1:</t>
    </r>
    <r>
      <rPr>
        <sz val="12"/>
        <rFont val="Calibri"/>
        <family val="2"/>
        <scheme val="minor"/>
      </rPr>
      <t xml:space="preserve"> No. of  functional Social Protection Coordination mechanisms/platforms  at National and Regional levels.</t>
    </r>
  </si>
  <si>
    <r>
      <rPr>
        <b/>
        <sz val="11"/>
        <rFont val="Calibri"/>
        <family val="2"/>
        <scheme val="minor"/>
      </rPr>
      <t>4.1.2:</t>
    </r>
    <r>
      <rPr>
        <sz val="12"/>
        <rFont val="Calibri"/>
        <family val="2"/>
        <scheme val="minor"/>
      </rPr>
      <t xml:space="preserve"> Established and functional single registry and MIS for social protection sector. </t>
    </r>
  </si>
  <si>
    <r>
      <rPr>
        <b/>
        <sz val="11"/>
        <rFont val="Calibri"/>
        <family val="2"/>
        <scheme val="minor"/>
      </rPr>
      <t xml:space="preserve">4.1.3: </t>
    </r>
    <r>
      <rPr>
        <sz val="12"/>
        <rFont val="Calibri"/>
        <family val="2"/>
        <scheme val="minor"/>
      </rPr>
      <t>Functional M&amp;E framework in place</t>
    </r>
  </si>
  <si>
    <r>
      <rPr>
        <b/>
        <sz val="11"/>
        <rFont val="Calibri"/>
        <family val="2"/>
        <scheme val="minor"/>
      </rPr>
      <t>4.1.4:</t>
    </r>
    <r>
      <rPr>
        <sz val="12"/>
        <rFont val="Calibri"/>
        <family val="2"/>
        <scheme val="minor"/>
      </rPr>
      <t xml:space="preserve"> Institutional or coordination framework for decentralization of social protection system developed</t>
    </r>
  </si>
  <si>
    <r>
      <rPr>
        <b/>
        <sz val="11"/>
        <rFont val="Calibri"/>
        <family val="2"/>
        <scheme val="minor"/>
      </rPr>
      <t xml:space="preserve">4.1.5: </t>
    </r>
    <r>
      <rPr>
        <sz val="12"/>
        <rFont val="Calibri"/>
        <family val="2"/>
        <scheme val="minor"/>
      </rPr>
      <t>No. of costed national and regional Social Protection Action Plans developed and implemented in all regions.</t>
    </r>
  </si>
  <si>
    <r>
      <rPr>
        <b/>
        <u/>
        <sz val="11"/>
        <rFont val="Calibri"/>
        <family val="2"/>
        <scheme val="minor"/>
      </rPr>
      <t xml:space="preserve">Output 4.2: </t>
    </r>
    <r>
      <rPr>
        <sz val="12"/>
        <rFont val="Calibri"/>
        <family val="2"/>
        <scheme val="minor"/>
      </rPr>
      <t xml:space="preserve">A functioning Social Welfare Workforce and Community Based Structures (CCCs) system providing social welfare services to the most vulnerable, deprived and excluded citizens in place.  </t>
    </r>
    <r>
      <rPr>
        <b/>
        <sz val="11"/>
        <rFont val="Calibri"/>
        <family val="2"/>
        <scheme val="minor"/>
      </rPr>
      <t>UN Agencies: UNDP, ILO, UNICEF</t>
    </r>
  </si>
  <si>
    <r>
      <rPr>
        <b/>
        <sz val="11"/>
        <rFont val="Calibri"/>
        <family val="2"/>
        <scheme val="minor"/>
      </rPr>
      <t>4.2.1:</t>
    </r>
    <r>
      <rPr>
        <sz val="12"/>
        <rFont val="Calibri"/>
        <family val="2"/>
        <scheme val="minor"/>
      </rPr>
      <t xml:space="preserve"> Number of woredas in which effective and functional case management system established.                                                                                                                                                                                                                </t>
    </r>
  </si>
  <si>
    <r>
      <rPr>
        <b/>
        <sz val="11"/>
        <rFont val="Calibri"/>
        <family val="2"/>
        <scheme val="minor"/>
      </rPr>
      <t>4.2.2:</t>
    </r>
    <r>
      <rPr>
        <sz val="12"/>
        <rFont val="Calibri"/>
        <family val="2"/>
        <scheme val="minor"/>
      </rPr>
      <t xml:space="preserve"> Number of qualified and deployed social workers</t>
    </r>
  </si>
  <si>
    <r>
      <rPr>
        <b/>
        <sz val="11"/>
        <rFont val="Calibri"/>
        <family val="2"/>
        <scheme val="minor"/>
      </rPr>
      <t>4.2.3:</t>
    </r>
    <r>
      <rPr>
        <sz val="12"/>
        <rFont val="Calibri"/>
        <family val="2"/>
        <scheme val="minor"/>
      </rPr>
      <t xml:space="preserve"> Number of organized and strengthened community care coalitions ( in kebeles)                                                                                                     </t>
    </r>
  </si>
  <si>
    <t xml:space="preserve">Output 4.2 Total </t>
  </si>
  <si>
    <r>
      <rPr>
        <b/>
        <sz val="11"/>
        <rFont val="Calibri"/>
        <family val="2"/>
        <scheme val="minor"/>
      </rPr>
      <t>4.3.1:</t>
    </r>
    <r>
      <rPr>
        <sz val="12"/>
        <rFont val="Calibri"/>
        <family val="2"/>
        <scheme val="minor"/>
      </rPr>
      <t xml:space="preserve"> Number of woredas covered by community based health insurance</t>
    </r>
  </si>
  <si>
    <r>
      <rPr>
        <b/>
        <sz val="11"/>
        <color theme="1"/>
        <rFont val="Calibri"/>
        <family val="2"/>
        <scheme val="minor"/>
      </rPr>
      <t>4.3.2:</t>
    </r>
    <r>
      <rPr>
        <sz val="12"/>
        <color theme="1"/>
        <rFont val="Calibri"/>
        <family val="2"/>
        <scheme val="minor"/>
      </rPr>
      <t xml:space="preserve"> Number  of officials who have acquired knowledge and skills on good governance and administration of social security schemes</t>
    </r>
  </si>
  <si>
    <r>
      <rPr>
        <b/>
        <u/>
        <sz val="11"/>
        <rFont val="Calibri"/>
        <family val="2"/>
        <scheme val="minor"/>
      </rPr>
      <t xml:space="preserve">Output 4.3: </t>
    </r>
    <r>
      <rPr>
        <sz val="12"/>
        <rFont val="Calibri"/>
        <family val="2"/>
        <scheme val="minor"/>
      </rPr>
      <t xml:space="preserve"> GoE's capacity is strengthened to expand the coverage of contributory social protection insurance schemes (pension schemes and health insurances).                                                                          </t>
    </r>
    <r>
      <rPr>
        <b/>
        <sz val="11"/>
        <rFont val="Calibri"/>
        <family val="2"/>
        <scheme val="minor"/>
      </rPr>
      <t>UN agencies: UNDP, ILO, WHO , UNICEF</t>
    </r>
  </si>
  <si>
    <t>Output 4.3</t>
  </si>
  <si>
    <r>
      <rPr>
        <b/>
        <u/>
        <sz val="11"/>
        <rFont val="Calibri"/>
        <family val="2"/>
        <scheme val="minor"/>
      </rPr>
      <t>Output 4.4:</t>
    </r>
    <r>
      <rPr>
        <sz val="12"/>
        <rFont val="Calibri"/>
        <family val="2"/>
        <scheme val="minor"/>
      </rPr>
      <t xml:space="preserve"> GoE's capacity is strengthened for evidence based planning, policy dialogue, formulation, revision and implementation of legal frameworks on social protection.                                                                                         </t>
    </r>
    <r>
      <rPr>
        <b/>
        <sz val="11"/>
        <rFont val="Calibri"/>
        <family val="2"/>
        <scheme val="minor"/>
      </rPr>
      <t>UN agencies:UNICEF, UNDP, ILO, FAO, WFP, WHO </t>
    </r>
  </si>
  <si>
    <r>
      <rPr>
        <b/>
        <sz val="11"/>
        <rFont val="Calibri"/>
        <family val="2"/>
        <scheme val="minor"/>
      </rPr>
      <t xml:space="preserve">4.4.1: </t>
    </r>
    <r>
      <rPr>
        <sz val="12"/>
        <rFont val="Calibri"/>
        <family val="2"/>
        <scheme val="minor"/>
      </rPr>
      <t xml:space="preserve">Number of newly generated studies conducted, number of newly enacted proclamations, regulations, directives and guidelines.                                              </t>
    </r>
  </si>
  <si>
    <r>
      <rPr>
        <b/>
        <sz val="11"/>
        <rFont val="Calibri"/>
        <family val="2"/>
        <scheme val="minor"/>
      </rPr>
      <t xml:space="preserve"> 4.4.2:</t>
    </r>
    <r>
      <rPr>
        <sz val="12"/>
        <rFont val="Calibri"/>
        <family val="2"/>
        <scheme val="minor"/>
      </rPr>
      <t xml:space="preserve"> Number of newly generated and used evidence on available fiscal space and financing for social protection</t>
    </r>
  </si>
  <si>
    <r>
      <rPr>
        <b/>
        <sz val="11"/>
        <rFont val="Calibri"/>
        <family val="2"/>
        <scheme val="minor"/>
      </rPr>
      <t xml:space="preserve"> 4.4.3:</t>
    </r>
    <r>
      <rPr>
        <sz val="12"/>
        <rFont val="Calibri"/>
        <family val="2"/>
        <scheme val="minor"/>
      </rPr>
      <t xml:space="preserve"> Number of  international and regional proclamations and instruments on social protection ratified and implemented</t>
    </r>
  </si>
  <si>
    <r>
      <rPr>
        <b/>
        <u/>
        <sz val="11"/>
        <rFont val="Calibri"/>
        <family val="2"/>
        <scheme val="minor"/>
      </rPr>
      <t>Outcome 5</t>
    </r>
    <r>
      <rPr>
        <b/>
        <sz val="11"/>
        <rFont val="Calibri"/>
        <family val="2"/>
        <scheme val="minor"/>
      </rPr>
      <t xml:space="preserve">: </t>
    </r>
    <r>
      <rPr>
        <sz val="12"/>
        <rFont val="Calibri"/>
        <family val="2"/>
        <scheme val="minor"/>
      </rPr>
      <t xml:space="preserve">By 2020 Key government institutions at federal and regional level are better able to plan, implement and monitor priority climate change mitigation and adaptation actions and sustainable natural resource management   </t>
    </r>
    <r>
      <rPr>
        <b/>
        <sz val="11"/>
        <rFont val="Calibri"/>
        <family val="2"/>
        <scheme val="minor"/>
      </rPr>
      <t xml:space="preserve">                                      UN agencies: UNDP, UNEP, UN Habitat, UNIDO, UNHCR,FAO, UNCDF, IOM</t>
    </r>
  </si>
  <si>
    <r>
      <t xml:space="preserve"> 5.1</t>
    </r>
    <r>
      <rPr>
        <sz val="12"/>
        <rFont val="Calibri"/>
        <family val="2"/>
        <scheme val="minor"/>
      </rPr>
      <t xml:space="preserve">: Tons of CO2 equivalent reduced </t>
    </r>
  </si>
  <si>
    <t xml:space="preserve"> 5.2: Coverage of affordable,  clean and efficient   renewable energy in rural and urban reas </t>
  </si>
  <si>
    <r>
      <t xml:space="preserve"> 5.3  </t>
    </r>
    <r>
      <rPr>
        <sz val="12"/>
        <rFont val="Calibri"/>
        <family val="2"/>
        <scheme val="minor"/>
      </rPr>
      <t>Hectares of  Forests and other natural resources protected and sustainably managed for their social, economic and ecosystem services</t>
    </r>
  </si>
  <si>
    <r>
      <rPr>
        <b/>
        <u/>
        <sz val="11"/>
        <rFont val="Calibri"/>
        <family val="2"/>
        <scheme val="minor"/>
      </rPr>
      <t xml:space="preserve"> Output 5.1</t>
    </r>
    <r>
      <rPr>
        <b/>
        <sz val="11"/>
        <rFont val="Calibri"/>
        <family val="2"/>
        <scheme val="minor"/>
      </rPr>
      <t xml:space="preserve">: </t>
    </r>
    <r>
      <rPr>
        <sz val="12"/>
        <rFont val="Calibri"/>
        <family val="2"/>
        <scheme val="minor"/>
      </rPr>
      <t xml:space="preserve">Support the government in the implmentation of CRGE Strtategy .                                        </t>
    </r>
    <r>
      <rPr>
        <b/>
        <sz val="11"/>
        <rFont val="Calibri"/>
        <family val="2"/>
        <scheme val="minor"/>
      </rPr>
      <t xml:space="preserve">  UN agencies:  UNDP,UNEP, UNHCR, UNESCO</t>
    </r>
  </si>
  <si>
    <r>
      <t>5.1.1:</t>
    </r>
    <r>
      <rPr>
        <sz val="12"/>
        <rFont val="Calibri"/>
        <family val="2"/>
        <scheme val="minor"/>
      </rPr>
      <t xml:space="preserve"> Number of sectors  that have developed Climate Resilient Strategies</t>
    </r>
  </si>
  <si>
    <r>
      <t>5.1.2:</t>
    </r>
    <r>
      <rPr>
        <sz val="12"/>
        <rFont val="Calibri"/>
        <family val="2"/>
        <scheme val="minor"/>
      </rPr>
      <t xml:space="preserve"> Number of Woredas implementing mitigation and adaptation plans</t>
    </r>
  </si>
  <si>
    <r>
      <t xml:space="preserve">5.1.3: </t>
    </r>
    <r>
      <rPr>
        <sz val="12"/>
        <rFont val="Calibri"/>
        <family val="2"/>
        <scheme val="minor"/>
      </rPr>
      <t>Number of cities</t>
    </r>
    <r>
      <rPr>
        <b/>
        <sz val="11"/>
        <rFont val="Calibri"/>
        <family val="2"/>
        <scheme val="minor"/>
      </rPr>
      <t xml:space="preserve"> </t>
    </r>
    <r>
      <rPr>
        <sz val="12"/>
        <rFont val="Calibri"/>
        <family val="2"/>
        <scheme val="minor"/>
      </rPr>
      <t>implementing waste management and urban greenery initiatives</t>
    </r>
    <r>
      <rPr>
        <b/>
        <sz val="11"/>
        <rFont val="Calibri"/>
        <family val="2"/>
        <scheme val="minor"/>
      </rPr>
      <t xml:space="preserve">  </t>
    </r>
  </si>
  <si>
    <r>
      <t xml:space="preserve">5.1.4: </t>
    </r>
    <r>
      <rPr>
        <sz val="12"/>
        <rFont val="Calibri"/>
        <family val="2"/>
        <scheme val="minor"/>
      </rPr>
      <t>National waste management strategy in place</t>
    </r>
  </si>
  <si>
    <t xml:space="preserve">5.1.5 National Short lived  Climate Polutants  Unit in place </t>
  </si>
  <si>
    <t xml:space="preserve">Output 5.1 Total </t>
  </si>
  <si>
    <r>
      <rPr>
        <b/>
        <u/>
        <sz val="11"/>
        <rFont val="Calibri"/>
        <family val="2"/>
        <scheme val="minor"/>
      </rPr>
      <t>Output 5.2:</t>
    </r>
    <r>
      <rPr>
        <b/>
        <sz val="11"/>
        <rFont val="Calibri"/>
        <family val="2"/>
        <scheme val="minor"/>
      </rPr>
      <t xml:space="preserve"> </t>
    </r>
    <r>
      <rPr>
        <sz val="12"/>
        <rFont val="Calibri"/>
        <family val="2"/>
        <scheme val="minor"/>
      </rPr>
      <t xml:space="preserve">Capacity of key institutions strengthened for climate information and early warning systems including institutional arrangements and data managements systems to support the national and relevant sectors Measuring Reporting and Verification (MRV) system in place and fully operational.   </t>
    </r>
    <r>
      <rPr>
        <sz val="11"/>
        <rFont val="Calibri"/>
        <family val="2"/>
        <scheme val="minor"/>
      </rPr>
      <t xml:space="preserve"> </t>
    </r>
    <r>
      <rPr>
        <b/>
        <sz val="11"/>
        <rFont val="Calibri"/>
        <family val="2"/>
        <scheme val="minor"/>
      </rPr>
      <t xml:space="preserve">                                          UN agencies: UNDP, IOM</t>
    </r>
  </si>
  <si>
    <r>
      <t>5.2.1:</t>
    </r>
    <r>
      <rPr>
        <sz val="12"/>
        <rFont val="Calibri"/>
        <family val="2"/>
        <scheme val="minor"/>
      </rPr>
      <t>Number of climate information centers established and strengthened</t>
    </r>
  </si>
  <si>
    <r>
      <t>5.2.2</t>
    </r>
    <r>
      <rPr>
        <sz val="12"/>
        <rFont val="Calibri"/>
        <family val="2"/>
        <scheme val="minor"/>
      </rPr>
      <t xml:space="preserve">:  Number of  woredas benefiting from climate information and early warning </t>
    </r>
  </si>
  <si>
    <r>
      <rPr>
        <b/>
        <sz val="11"/>
        <rFont val="Calibri"/>
        <family val="2"/>
        <scheme val="minor"/>
      </rPr>
      <t>5.2.3:</t>
    </r>
    <r>
      <rPr>
        <sz val="12"/>
        <rFont val="Calibri"/>
        <family val="2"/>
        <scheme val="minor"/>
      </rPr>
      <t xml:space="preserve">  Existence of operational MRV institutional arrangement and data staorage  management sytem designed  </t>
    </r>
  </si>
  <si>
    <r>
      <rPr>
        <b/>
        <sz val="11"/>
        <rFont val="Calibri"/>
        <family val="2"/>
        <scheme val="minor"/>
      </rPr>
      <t xml:space="preserve"> 5.2.4:</t>
    </r>
    <r>
      <rPr>
        <sz val="12"/>
        <rFont val="Calibri"/>
        <family val="2"/>
        <scheme val="minor"/>
      </rPr>
      <t xml:space="preserve"> Number of institutions using MRV to monitor REDD+ activity data</t>
    </r>
  </si>
  <si>
    <t>Output 5.2</t>
  </si>
  <si>
    <r>
      <rPr>
        <b/>
        <u/>
        <sz val="11"/>
        <rFont val="Calibri"/>
        <family val="2"/>
        <scheme val="minor"/>
      </rPr>
      <t>Output 5.3:</t>
    </r>
    <r>
      <rPr>
        <b/>
        <sz val="11"/>
        <rFont val="Calibri"/>
        <family val="2"/>
        <scheme val="minor"/>
      </rPr>
      <t xml:space="preserve"> </t>
    </r>
    <r>
      <rPr>
        <sz val="12"/>
        <rFont val="Calibri"/>
        <family val="2"/>
        <scheme val="minor"/>
      </rPr>
      <t xml:space="preserve">Technologies and practices including finance and market mechanisms that promote a climate resilient green economy introduced  and scaled up  </t>
    </r>
    <r>
      <rPr>
        <b/>
        <sz val="11"/>
        <rFont val="Calibri"/>
        <family val="2"/>
        <scheme val="minor"/>
      </rPr>
      <t xml:space="preserve">                                                                           UN agencies:  UNDP, UNIDO, UNEP, FAO, UNHCR  ,UN  Habitat, UNCDF,UNCTAD</t>
    </r>
  </si>
  <si>
    <r>
      <t xml:space="preserve"> 5.3.1:</t>
    </r>
    <r>
      <rPr>
        <sz val="12"/>
        <rFont val="Calibri"/>
        <family val="2"/>
        <scheme val="minor"/>
      </rPr>
      <t xml:space="preserve"> Nnumber of green technologies introduced at national level  </t>
    </r>
  </si>
  <si>
    <r>
      <t>5.3.2:</t>
    </r>
    <r>
      <rPr>
        <sz val="12"/>
        <rFont val="Calibri"/>
        <family val="2"/>
        <scheme val="minor"/>
      </rPr>
      <t xml:space="preserve"> Number of  rural house holds especially women accessing green technolgies  </t>
    </r>
  </si>
  <si>
    <r>
      <t>5.3.3</t>
    </r>
    <r>
      <rPr>
        <sz val="12"/>
        <rFont val="Calibri"/>
        <family val="2"/>
        <scheme val="minor"/>
      </rPr>
      <t xml:space="preserve"> Volume of resources mobilized from  ( GCF, NAMA facility, carbon trading and others climate finance Black Carbon Finance)</t>
    </r>
  </si>
  <si>
    <r>
      <t xml:space="preserve">5.3.4: </t>
    </r>
    <r>
      <rPr>
        <sz val="12"/>
        <rFont val="Calibri"/>
        <family val="2"/>
        <scheme val="minor"/>
      </rPr>
      <t xml:space="preserve">number of  public green financing mechanism established  at national and regional levels  </t>
    </r>
  </si>
  <si>
    <r>
      <t>5.3.5</t>
    </r>
    <r>
      <rPr>
        <sz val="12"/>
        <rFont val="Calibri"/>
        <family val="2"/>
        <scheme val="minor"/>
      </rPr>
      <t xml:space="preserve"> Number of Woreda where Local Climate Change Adaptation Fund is established and operational </t>
    </r>
  </si>
  <si>
    <r>
      <t xml:space="preserve">5..3.6 </t>
    </r>
    <r>
      <rPr>
        <sz val="12"/>
        <rFont val="Calibri"/>
        <family val="2"/>
        <scheme val="minor"/>
      </rPr>
      <t>Number of GE transition plans developed at local level</t>
    </r>
  </si>
  <si>
    <r>
      <t xml:space="preserve">5.3.7. </t>
    </r>
    <r>
      <rPr>
        <sz val="12"/>
        <rFont val="Calibri"/>
        <family val="2"/>
        <scheme val="minor"/>
      </rPr>
      <t xml:space="preserve">Availability of geothermal policy </t>
    </r>
  </si>
  <si>
    <t>Output 5.3</t>
  </si>
  <si>
    <r>
      <rPr>
        <b/>
        <u/>
        <sz val="11"/>
        <rFont val="Calibri"/>
        <family val="2"/>
        <scheme val="minor"/>
      </rPr>
      <t>Output 5.4:</t>
    </r>
    <r>
      <rPr>
        <sz val="12"/>
        <rFont val="Calibri"/>
        <family val="2"/>
        <scheme val="minor"/>
      </rPr>
      <t xml:space="preserve">  Capacity of  region and city administration to plan, implement and monitor/ sustainably manage forests and other natural resources for their social, economic and ecosystem services including NFI in the context of REDD+                                   </t>
    </r>
    <r>
      <rPr>
        <b/>
        <sz val="11"/>
        <rFont val="Calibri"/>
        <family val="2"/>
        <scheme val="minor"/>
      </rPr>
      <t xml:space="preserve"> </t>
    </r>
    <r>
      <rPr>
        <sz val="12"/>
        <rFont val="Calibri"/>
        <family val="2"/>
        <scheme val="minor"/>
      </rPr>
      <t xml:space="preserve">              </t>
    </r>
    <r>
      <rPr>
        <b/>
        <sz val="11"/>
        <rFont val="Calibri"/>
        <family val="2"/>
        <scheme val="minor"/>
      </rPr>
      <t>UN agencies involved:  UNDP, FAO, UNEP, IOM</t>
    </r>
  </si>
  <si>
    <r>
      <t xml:space="preserve"> 5.4.1:</t>
    </r>
    <r>
      <rPr>
        <sz val="12"/>
        <rFont val="Calibri"/>
        <family val="2"/>
        <scheme val="minor"/>
      </rPr>
      <t xml:space="preserve"> Number of regions and city administrations with forest conservation and development programmes</t>
    </r>
  </si>
  <si>
    <r>
      <t>5.4. 2:</t>
    </r>
    <r>
      <rPr>
        <sz val="12"/>
        <rFont val="Calibri"/>
        <family val="2"/>
        <scheme val="minor"/>
      </rPr>
      <t xml:space="preserve"> National Forestry Action Plan designed </t>
    </r>
  </si>
  <si>
    <r>
      <t>5.4.3:</t>
    </r>
    <r>
      <rPr>
        <sz val="12"/>
        <rFont val="Calibri"/>
        <family val="2"/>
        <scheme val="minor"/>
      </rPr>
      <t xml:space="preserve"> Number of forestry  and bio diversity institutions etalished and capacitated</t>
    </r>
  </si>
  <si>
    <r>
      <rPr>
        <b/>
        <sz val="11"/>
        <rFont val="Calibri"/>
        <family val="2"/>
        <scheme val="minor"/>
      </rPr>
      <t>5.4.4:</t>
    </r>
    <r>
      <rPr>
        <sz val="12"/>
        <rFont val="Calibri"/>
        <family val="2"/>
        <scheme val="minor"/>
      </rPr>
      <t xml:space="preserve"> Hecatres of degrdaed forest resources rehabilittaed through Aforestation and Reforestation  </t>
    </r>
  </si>
  <si>
    <r>
      <rPr>
        <b/>
        <sz val="11"/>
        <rFont val="Calibri"/>
        <family val="2"/>
        <scheme val="minor"/>
      </rPr>
      <t xml:space="preserve"> 5.4.6:</t>
    </r>
    <r>
      <rPr>
        <sz val="12"/>
        <rFont val="Calibri"/>
        <family val="2"/>
        <scheme val="minor"/>
      </rPr>
      <t>National reference levels (RLs)/ reference emission levels (RELs) and relevant policies are developed and  endorsed</t>
    </r>
  </si>
  <si>
    <r>
      <rPr>
        <b/>
        <sz val="11"/>
        <rFont val="Calibri"/>
        <family val="2"/>
        <scheme val="minor"/>
      </rPr>
      <t>5.4.7</t>
    </r>
    <r>
      <rPr>
        <sz val="12"/>
        <rFont val="Calibri"/>
        <family val="2"/>
        <scheme val="minor"/>
      </rPr>
      <t>:Number of trans boundary integrated ecosystem management plans developed</t>
    </r>
  </si>
  <si>
    <r>
      <t>5.4.8:</t>
    </r>
    <r>
      <rPr>
        <sz val="12"/>
        <rFont val="Calibri"/>
        <family val="2"/>
        <scheme val="minor"/>
      </rPr>
      <t xml:space="preserve"> MRV for forest and REDD+ in place</t>
    </r>
  </si>
  <si>
    <r>
      <rPr>
        <b/>
        <u/>
        <sz val="11"/>
        <rFont val="Calibri"/>
        <family val="2"/>
        <scheme val="minor"/>
      </rPr>
      <t xml:space="preserve">Output 5.5:  </t>
    </r>
    <r>
      <rPr>
        <sz val="11"/>
        <rFont val="Calibri"/>
        <family val="2"/>
        <scheme val="minor"/>
      </rPr>
      <t xml:space="preserve">Sustainable Consumption and Production (SCP) for a Low-Carbon Economy is advanced and measured in Ethiopia </t>
    </r>
  </si>
  <si>
    <r>
      <rPr>
        <b/>
        <sz val="11"/>
        <rFont val="Calibri"/>
        <family val="2"/>
        <scheme val="minor"/>
      </rPr>
      <t xml:space="preserve">5.5.1: </t>
    </r>
    <r>
      <rPr>
        <sz val="12"/>
        <rFont val="Calibri"/>
        <family val="2"/>
        <scheme val="minor"/>
      </rPr>
      <t xml:space="preserve"> Number of guidelines for reliable consumer information</t>
    </r>
  </si>
  <si>
    <r>
      <rPr>
        <b/>
        <sz val="11"/>
        <rFont val="Calibri"/>
        <family val="2"/>
        <scheme val="minor"/>
      </rPr>
      <t>5.5. 2:</t>
    </r>
    <r>
      <rPr>
        <sz val="12"/>
        <rFont val="Calibri"/>
        <family val="2"/>
        <scheme val="minor"/>
      </rPr>
      <t xml:space="preserve">  Number of guidelines on NAMA opportunities in SCP sectors/10YFP programmes developed</t>
    </r>
  </si>
  <si>
    <r>
      <rPr>
        <b/>
        <sz val="11"/>
        <rFont val="Calibri"/>
        <family val="2"/>
        <scheme val="minor"/>
      </rPr>
      <t xml:space="preserve"> 5.5.3: </t>
    </r>
    <r>
      <rPr>
        <sz val="12"/>
        <rFont val="Calibri"/>
        <family val="2"/>
        <scheme val="minor"/>
      </rPr>
      <t xml:space="preserve"> High impact areas for SCP and GHG emission reductions identified </t>
    </r>
  </si>
  <si>
    <r>
      <rPr>
        <b/>
        <sz val="11"/>
        <rFont val="Calibri"/>
        <family val="2"/>
        <scheme val="minor"/>
      </rPr>
      <t xml:space="preserve"> 5.5. 4: </t>
    </r>
    <r>
      <rPr>
        <sz val="12"/>
        <rFont val="Calibri"/>
        <family val="2"/>
        <scheme val="minor"/>
      </rPr>
      <t xml:space="preserve"> Number of consumer information tools or actions  developed and implemented</t>
    </r>
  </si>
  <si>
    <t>U NEP</t>
  </si>
  <si>
    <t>Output 5.4 total</t>
  </si>
  <si>
    <r>
      <rPr>
        <b/>
        <u/>
        <sz val="16"/>
        <rFont val="Calibri"/>
        <family val="2"/>
        <scheme val="minor"/>
      </rPr>
      <t xml:space="preserve">Outcome 6: </t>
    </r>
    <r>
      <rPr>
        <u/>
        <sz val="16"/>
        <rFont val="Calibri"/>
        <family val="2"/>
        <scheme val="minor"/>
      </rPr>
      <t xml:space="preserve"> </t>
    </r>
    <r>
      <rPr>
        <sz val="16"/>
        <rFont val="Calibri"/>
        <family val="2"/>
        <scheme val="minor"/>
      </rPr>
      <t>By 2020, Ethiopian Population in particular Women, New born, Children, Adolescent and Youth including vulnerable groups have improved access to and utilization of quality and equitable health services.</t>
    </r>
  </si>
  <si>
    <r>
      <t>6.2:</t>
    </r>
    <r>
      <rPr>
        <sz val="16"/>
        <rFont val="Calibri"/>
        <family val="2"/>
        <scheme val="minor"/>
      </rPr>
      <t xml:space="preserve"> Proportion of children aged under one year vaccinated with Penta 3 and measles </t>
    </r>
  </si>
  <si>
    <r>
      <t>6. 3</t>
    </r>
    <r>
      <rPr>
        <sz val="16"/>
        <rFont val="Calibri"/>
        <family val="2"/>
        <scheme val="minor"/>
      </rPr>
      <t>: % of teenage pregnancies from overall pregnancies</t>
    </r>
  </si>
  <si>
    <r>
      <t>6. 4:</t>
    </r>
    <r>
      <rPr>
        <sz val="16"/>
        <rFont val="Calibri"/>
        <family val="2"/>
        <scheme val="minor"/>
      </rPr>
      <t xml:space="preserve"> % of unmet need for family planning for adolescents and youth</t>
    </r>
  </si>
  <si>
    <r>
      <rPr>
        <b/>
        <sz val="16"/>
        <rFont val="Calibri"/>
        <family val="2"/>
        <scheme val="minor"/>
      </rPr>
      <t xml:space="preserve">6.5: </t>
    </r>
    <r>
      <rPr>
        <sz val="16"/>
        <rFont val="Calibri"/>
        <family val="2"/>
        <scheme val="minor"/>
      </rPr>
      <t xml:space="preserve">% of the refugee population with access to primary health care services </t>
    </r>
  </si>
  <si>
    <r>
      <rPr>
        <b/>
        <u/>
        <sz val="16"/>
        <rFont val="Calibri"/>
        <family val="2"/>
        <scheme val="minor"/>
      </rPr>
      <t>Output 6.1:</t>
    </r>
    <r>
      <rPr>
        <b/>
        <sz val="16"/>
        <rFont val="Calibri"/>
        <family val="2"/>
        <scheme val="minor"/>
      </rPr>
      <t xml:space="preserve"> </t>
    </r>
    <r>
      <rPr>
        <sz val="16"/>
        <rFont val="Calibri"/>
        <family val="2"/>
        <scheme val="minor"/>
      </rPr>
      <t xml:space="preserve">Capacity of health system strengthened to ensure universal access to quality and evidence-based package of basic high impact maternal, new born and child health interventions.                                  </t>
    </r>
    <r>
      <rPr>
        <b/>
        <sz val="16"/>
        <rFont val="Calibri"/>
        <family val="2"/>
        <scheme val="minor"/>
      </rPr>
      <t>UN Agencies:  UNFPA, WHO, UNICEF, UNHCR,UNOPS</t>
    </r>
  </si>
  <si>
    <r>
      <t>6.1:</t>
    </r>
    <r>
      <rPr>
        <sz val="16"/>
        <rFont val="Calibri"/>
        <family val="2"/>
        <scheme val="minor"/>
      </rPr>
      <t xml:space="preserve"> Proportion of births attended by skilled birth attendants </t>
    </r>
  </si>
  <si>
    <r>
      <t>6.1.1:</t>
    </r>
    <r>
      <rPr>
        <sz val="16"/>
        <rFont val="Calibri"/>
        <family val="2"/>
        <scheme val="minor"/>
      </rPr>
      <t xml:space="preserve">  Percentage of service delivery points offering at least three (for primary) to five (for secondary and tertiary) modern methods of contraceptives to clients (disaggregated for type SDPs) </t>
    </r>
  </si>
  <si>
    <r>
      <t>6.1.2:</t>
    </r>
    <r>
      <rPr>
        <sz val="16"/>
        <rFont val="Calibri"/>
        <family val="2"/>
        <scheme val="minor"/>
      </rPr>
      <t xml:space="preserve">  Proportion of health facilities providing:</t>
    </r>
  </si>
  <si>
    <r>
      <t xml:space="preserve">6.1.3: </t>
    </r>
    <r>
      <rPr>
        <sz val="16"/>
        <rFont val="Calibri"/>
        <family val="2"/>
        <scheme val="minor"/>
      </rPr>
      <t>Percentage of women receiving early Postnatal care within 48 hours</t>
    </r>
  </si>
  <si>
    <r>
      <t xml:space="preserve">6.1.4: </t>
    </r>
    <r>
      <rPr>
        <sz val="16"/>
        <rFont val="Calibri"/>
        <family val="2"/>
        <scheme val="minor"/>
      </rPr>
      <t>Percentage of women who had at least 4 ANC visits</t>
    </r>
  </si>
  <si>
    <r>
      <t>6.1. 6:</t>
    </r>
    <r>
      <rPr>
        <sz val="16"/>
        <rFont val="Calibri"/>
        <family val="2"/>
        <scheme val="minor"/>
      </rPr>
      <t xml:space="preserve"> Percentage of districts that have integrated PHEM and MPDSR systems</t>
    </r>
  </si>
  <si>
    <r>
      <t>6.1.7:</t>
    </r>
    <r>
      <rPr>
        <sz val="16"/>
        <rFont val="Calibri"/>
        <family val="2"/>
        <scheme val="minor"/>
      </rPr>
      <t xml:space="preserve"> Proportion of estimated maternal and perinatal deaths reviewed disaggregated by type of deaths</t>
    </r>
  </si>
  <si>
    <r>
      <t xml:space="preserve">6.1. 8: </t>
    </r>
    <r>
      <rPr>
        <sz val="16"/>
        <rFont val="Calibri"/>
        <family val="2"/>
        <scheme val="minor"/>
      </rPr>
      <t>Proportion of zones achieving at least 80% Penta3 vaccination coverage</t>
    </r>
  </si>
  <si>
    <r>
      <rPr>
        <b/>
        <sz val="16"/>
        <rFont val="Calibri"/>
        <family val="2"/>
        <scheme val="minor"/>
      </rPr>
      <t>6.1.9:</t>
    </r>
    <r>
      <rPr>
        <sz val="16"/>
        <rFont val="Calibri"/>
        <family val="2"/>
        <scheme val="minor"/>
      </rPr>
      <t xml:space="preserve"> % refugee populations between 6 months to 15 years vaccinated against measles</t>
    </r>
  </si>
  <si>
    <r>
      <rPr>
        <b/>
        <u/>
        <sz val="16"/>
        <rFont val="Calibri"/>
        <family val="2"/>
        <scheme val="minor"/>
      </rPr>
      <t>Output 6.2:</t>
    </r>
    <r>
      <rPr>
        <b/>
        <sz val="16"/>
        <rFont val="Calibri"/>
        <family val="2"/>
        <scheme val="minor"/>
      </rPr>
      <t xml:space="preserve"> </t>
    </r>
    <r>
      <rPr>
        <sz val="16"/>
        <rFont val="Calibri"/>
        <family val="2"/>
        <scheme val="minor"/>
      </rPr>
      <t xml:space="preserve">Strengthened capacity of national institutions to provide quality adolescent and youth friendly sexual and reproductive health information and services  </t>
    </r>
    <r>
      <rPr>
        <b/>
        <sz val="16"/>
        <rFont val="Calibri"/>
        <family val="2"/>
        <scheme val="minor"/>
      </rPr>
      <t xml:space="preserve">                       UN Agencies: UNFPA, UNICEF, WHO, UNAIDS</t>
    </r>
  </si>
  <si>
    <r>
      <t>6.2.1:</t>
    </r>
    <r>
      <rPr>
        <sz val="16"/>
        <rFont val="Calibri"/>
        <family val="2"/>
        <scheme val="minor"/>
      </rPr>
      <t xml:space="preserve"> Proportion of health facilities providing AYFHS</t>
    </r>
  </si>
  <si>
    <t>Output 6.2 Total</t>
  </si>
  <si>
    <r>
      <t>6.3.1:</t>
    </r>
    <r>
      <rPr>
        <sz val="16"/>
        <rFont val="Calibri"/>
        <family val="2"/>
        <scheme val="minor"/>
      </rPr>
      <t>: Proportion of health posts providing Community based TB care (CBTC)</t>
    </r>
  </si>
  <si>
    <r>
      <t>6.3.2:</t>
    </r>
    <r>
      <rPr>
        <sz val="16"/>
        <rFont val="Calibri"/>
        <family val="2"/>
        <scheme val="minor"/>
      </rPr>
      <t xml:space="preserve"> Number of Visceral Leishmaniasis treatment centers in the endemic regions</t>
    </r>
  </si>
  <si>
    <r>
      <t>6.3.3</t>
    </r>
    <r>
      <rPr>
        <sz val="16"/>
        <rFont val="Calibri"/>
        <family val="2"/>
        <scheme val="minor"/>
      </rPr>
      <t xml:space="preserve">: Number of confirmed malaria cases </t>
    </r>
  </si>
  <si>
    <r>
      <t xml:space="preserve">6.3.4: </t>
    </r>
    <r>
      <rPr>
        <sz val="16"/>
        <rFont val="Calibri"/>
        <family val="2"/>
        <scheme val="minor"/>
      </rPr>
      <t xml:space="preserve">% of refugee families receiving LLINs to protect against malaria </t>
    </r>
  </si>
  <si>
    <t>Output 6.3 Total</t>
  </si>
  <si>
    <r>
      <rPr>
        <b/>
        <u/>
        <sz val="16"/>
        <rFont val="Calibri"/>
        <family val="2"/>
        <scheme val="minor"/>
      </rPr>
      <t>Output 6.3: </t>
    </r>
    <r>
      <rPr>
        <b/>
        <sz val="16"/>
        <rFont val="Calibri"/>
        <family val="2"/>
        <scheme val="minor"/>
      </rPr>
      <t> </t>
    </r>
    <r>
      <rPr>
        <sz val="16"/>
        <rFont val="Calibri"/>
        <family val="2"/>
        <scheme val="minor"/>
      </rPr>
      <t xml:space="preserve">By the year 2020, National capacity strengthened to reduce the burden of communicable diseases (Malaria, Tuberculosis and neglected tropical diseases)                                 </t>
    </r>
    <r>
      <rPr>
        <b/>
        <sz val="16"/>
        <rFont val="Calibri"/>
        <family val="2"/>
        <scheme val="minor"/>
      </rPr>
      <t>UN Agencies: WHO, UNICEF, IOM,UNOPS</t>
    </r>
  </si>
  <si>
    <r>
      <rPr>
        <b/>
        <u/>
        <sz val="16"/>
        <rFont val="Calibri"/>
        <family val="2"/>
        <scheme val="minor"/>
      </rPr>
      <t>Output 6.4:</t>
    </r>
    <r>
      <rPr>
        <b/>
        <sz val="16"/>
        <rFont val="Calibri"/>
        <family val="2"/>
        <scheme val="minor"/>
      </rPr>
      <t> </t>
    </r>
    <r>
      <rPr>
        <sz val="16"/>
        <rFont val="Calibri"/>
        <family val="2"/>
        <scheme val="minor"/>
      </rPr>
      <t xml:space="preserve"> Enhanced preventive, curative and rehabilitative capacity of health service delivery to address non-communicable diseases including injuries/violence, elderly and disabled   </t>
    </r>
    <r>
      <rPr>
        <b/>
        <sz val="16"/>
        <rFont val="Calibri"/>
        <family val="2"/>
        <scheme val="minor"/>
      </rPr>
      <t xml:space="preserve">                                                           UN Agencies: WHO, UNDP, UNFPA , UNICEF, UNAIDS, ILO, WFP, ITU, FAO, UNESCO</t>
    </r>
  </si>
  <si>
    <r>
      <t xml:space="preserve">6.4.1: </t>
    </r>
    <r>
      <rPr>
        <sz val="16"/>
        <rFont val="Calibri"/>
        <family val="2"/>
        <scheme val="minor"/>
      </rPr>
      <t>%  premature deaths secondary to cancer</t>
    </r>
  </si>
  <si>
    <r>
      <t xml:space="preserve">6.4.2 </t>
    </r>
    <r>
      <rPr>
        <sz val="16"/>
        <rFont val="Calibri"/>
        <family val="2"/>
        <scheme val="minor"/>
      </rPr>
      <t>% of  of premature deaths secondary to cardiovascular diseases</t>
    </r>
  </si>
  <si>
    <r>
      <rPr>
        <b/>
        <u/>
        <sz val="16"/>
        <rFont val="Calibri"/>
        <family val="2"/>
        <scheme val="minor"/>
      </rPr>
      <t>Output 6.5:</t>
    </r>
    <r>
      <rPr>
        <b/>
        <sz val="16"/>
        <rFont val="Calibri"/>
        <family val="2"/>
        <scheme val="minor"/>
      </rPr>
      <t> </t>
    </r>
    <r>
      <rPr>
        <sz val="16"/>
        <rFont val="Calibri"/>
        <family val="2"/>
        <scheme val="minor"/>
      </rPr>
      <t xml:space="preserve"> Improved national capacity for minimizing the health related outbreaks by early detection, rapid response and recovery to reduce morbidity and mortality.  </t>
    </r>
    <r>
      <rPr>
        <b/>
        <sz val="16"/>
        <rFont val="Calibri"/>
        <family val="2"/>
        <scheme val="minor"/>
      </rPr>
      <t xml:space="preserve">                                                UN Agencies: UNHCR, WHO, UNFPA, UNAIDS, UNICEF, IOM,UNOPS</t>
    </r>
  </si>
  <si>
    <r>
      <t xml:space="preserve">6.5 1 </t>
    </r>
    <r>
      <rPr>
        <sz val="16"/>
        <rFont val="Calibri"/>
        <family val="2"/>
        <scheme val="minor"/>
      </rPr>
      <t>Proportion of Woredas with Epidemic Preparedness and response plans in place</t>
    </r>
  </si>
  <si>
    <r>
      <t xml:space="preserve">6.5.2: Proportion of </t>
    </r>
    <r>
      <rPr>
        <sz val="16"/>
        <rFont val="Calibri"/>
        <family val="2"/>
        <scheme val="minor"/>
      </rPr>
      <t>Health workers with both outbreak risk  identification and communication skills</t>
    </r>
  </si>
  <si>
    <r>
      <t xml:space="preserve">6.5. 3: </t>
    </r>
    <r>
      <rPr>
        <sz val="16"/>
        <rFont val="Calibri"/>
        <family val="2"/>
        <scheme val="minor"/>
      </rPr>
      <t>Proportion of health facilities submitting daily or weekly surveillance reports on time to the district</t>
    </r>
  </si>
  <si>
    <r>
      <t xml:space="preserve">6.5.4: </t>
    </r>
    <r>
      <rPr>
        <sz val="16"/>
        <rFont val="Calibri"/>
        <family val="2"/>
        <scheme val="minor"/>
      </rPr>
      <t xml:space="preserve">Proportion of reported outbreaks or rumors verified and investigated by Woreda Health office </t>
    </r>
  </si>
  <si>
    <t>Output 6.5 Total</t>
  </si>
  <si>
    <r>
      <rPr>
        <b/>
        <u/>
        <sz val="16"/>
        <rFont val="Calibri"/>
        <family val="2"/>
        <scheme val="minor"/>
      </rPr>
      <t>Output 6.6:  </t>
    </r>
    <r>
      <rPr>
        <b/>
        <sz val="16"/>
        <rFont val="Calibri"/>
        <family val="2"/>
        <scheme val="minor"/>
      </rPr>
      <t xml:space="preserve"> </t>
    </r>
    <r>
      <rPr>
        <sz val="16"/>
        <rFont val="Calibri"/>
        <family val="2"/>
        <scheme val="minor"/>
      </rPr>
      <t xml:space="preserve">Enhanced national health system capacity to plan, mobilize domestic and external resources, implement, monitor and evaluate health programmes towards universal health care and quality of health care services   </t>
    </r>
    <r>
      <rPr>
        <b/>
        <sz val="16"/>
        <rFont val="Calibri"/>
        <family val="2"/>
        <scheme val="minor"/>
      </rPr>
      <t xml:space="preserve">                                                 UN Agencies: WHO, UNFPA, UNICEF</t>
    </r>
  </si>
  <si>
    <r>
      <t xml:space="preserve">Indicator 6.6.1 </t>
    </r>
    <r>
      <rPr>
        <sz val="16"/>
        <rFont val="Calibri"/>
        <family val="2"/>
        <scheme val="minor"/>
      </rPr>
      <t>Proportion of woredas with available essential drugs (including MNCH commodities) in health facilities</t>
    </r>
  </si>
  <si>
    <r>
      <t xml:space="preserve">Indicator 6.6.2: </t>
    </r>
    <r>
      <rPr>
        <sz val="16"/>
        <rFont val="Calibri"/>
        <family val="2"/>
        <scheme val="minor"/>
      </rPr>
      <t>Proportion of health facilities providing notification of births</t>
    </r>
  </si>
  <si>
    <r>
      <t xml:space="preserve">Indicator 6.6.3: </t>
    </r>
    <r>
      <rPr>
        <sz val="16"/>
        <rFont val="Calibri"/>
        <family val="2"/>
        <scheme val="minor"/>
      </rPr>
      <t>Proportion of health facilities accessing safe blood supply</t>
    </r>
  </si>
  <si>
    <t>Output 6.6 Total</t>
  </si>
  <si>
    <r>
      <rPr>
        <b/>
        <u/>
        <sz val="16"/>
        <rFont val="Calibri"/>
        <family val="2"/>
        <scheme val="minor"/>
      </rPr>
      <t>Outcome 7</t>
    </r>
    <r>
      <rPr>
        <u/>
        <sz val="16"/>
        <rFont val="Calibri"/>
        <family val="2"/>
        <scheme val="minor"/>
      </rPr>
      <t>:</t>
    </r>
    <r>
      <rPr>
        <sz val="16"/>
        <rFont val="Calibri"/>
        <family val="2"/>
        <scheme val="minor"/>
      </rPr>
      <t xml:space="preserve"> Enhanced appropriate feeding and care  practices for improved nutrition status  of children under five years,  adolescents, pregnant and lactating women.                                                                 </t>
    </r>
    <r>
      <rPr>
        <b/>
        <sz val="16"/>
        <rFont val="Calibri"/>
        <family val="2"/>
        <scheme val="minor"/>
      </rPr>
      <t>UN agencies: FAO, UNICEF, WFP, WHO,UNHCR</t>
    </r>
    <r>
      <rPr>
        <sz val="16"/>
        <rFont val="Calibri"/>
        <family val="2"/>
        <scheme val="minor"/>
      </rPr>
      <t xml:space="preserve"> </t>
    </r>
  </si>
  <si>
    <t>7.1:  Proportion of children 6 to 23 months with minimum acceptable diet</t>
  </si>
  <si>
    <t>7.2 Proportion of children under 6 months exclusively breastfed (disaggregated by national &amp; refugee population)</t>
  </si>
  <si>
    <t>7.3:. Proportion of women age 15-49 with BMI &lt; 18.5</t>
  </si>
  <si>
    <r>
      <rPr>
        <b/>
        <u/>
        <sz val="16"/>
        <rFont val="Calibri"/>
        <family val="2"/>
        <scheme val="minor"/>
      </rPr>
      <t xml:space="preserve"> Output 7.1:  </t>
    </r>
    <r>
      <rPr>
        <sz val="16"/>
        <rFont val="Calibri"/>
        <family val="2"/>
        <scheme val="minor"/>
      </rPr>
      <t xml:space="preserve">National, subnational and partner capacity (multisectoral nutrition technical committees and nutrition coordination bodies at all levels) strengthened for National Nutrition Programme (NNP) implementation, coordination, monitoring and reporting.                                                               </t>
    </r>
    <r>
      <rPr>
        <b/>
        <sz val="16"/>
        <rFont val="Calibri"/>
        <family val="2"/>
        <scheme val="minor"/>
      </rPr>
      <t>UN agencies: FAO, UNICEF, WFP, WHO, UNHCR</t>
    </r>
  </si>
  <si>
    <t>7.1.1:  Federal and regional coordination bodies and technical committees (NNCB, NNTC, RNCBs, RNTCs) meet as per schedule</t>
  </si>
  <si>
    <t>7.1.2: NNP monitoring mechanism (scorecard) established at federal and regional level and updated on a regular basis</t>
  </si>
  <si>
    <t xml:space="preserve">7.1.3Number of ministries that have aligned their respective sector plan with NNP </t>
  </si>
  <si>
    <t xml:space="preserve">7.1.4 Integrated NNP monitoring tool established at different levels (national and woreda)  
     </t>
  </si>
  <si>
    <t>Output 7.1 Total</t>
  </si>
  <si>
    <r>
      <rPr>
        <b/>
        <u/>
        <sz val="16"/>
        <rFont val="Calibri"/>
        <family val="2"/>
        <scheme val="minor"/>
      </rPr>
      <t xml:space="preserve"> Output 7.2:</t>
    </r>
    <r>
      <rPr>
        <sz val="16"/>
        <rFont val="Calibri"/>
        <family val="2"/>
        <scheme val="minor"/>
      </rPr>
      <t xml:space="preserve"> Improved nutrition care practices for infants, young children, adolescents, and pregnant and lactating women (PLW).            </t>
    </r>
    <r>
      <rPr>
        <b/>
        <sz val="16"/>
        <rFont val="Calibri"/>
        <family val="2"/>
        <scheme val="minor"/>
      </rPr>
      <t xml:space="preserve">                                                     UN agencies: FAO, UNICEF, WFP, WHO, UNHCR</t>
    </r>
  </si>
  <si>
    <t>7.2.1:  Percent of GMP participation for girls and boys under 2 year of age</t>
  </si>
  <si>
    <t xml:space="preserve">7.2.2: Number of woredas in developing regions with active Women-to-Women support groups. </t>
  </si>
  <si>
    <t>7.2.3: Percent  of pregnant women who received deworming tablet</t>
  </si>
  <si>
    <t>Output 7.2 Total</t>
  </si>
  <si>
    <r>
      <rPr>
        <b/>
        <u/>
        <sz val="16"/>
        <rFont val="Calibri"/>
        <family val="2"/>
        <scheme val="minor"/>
      </rPr>
      <t>Output 7.3:</t>
    </r>
    <r>
      <rPr>
        <sz val="16"/>
        <rFont val="Calibri"/>
        <family val="2"/>
        <scheme val="minor"/>
      </rPr>
      <t xml:space="preserve"> Enhanced capacity of the health system to provide quality preventive and curative nutrition services for infants, young children, adolescents, and pregnant and lactating women.                                                  </t>
    </r>
    <r>
      <rPr>
        <b/>
        <sz val="16"/>
        <rFont val="Calibri"/>
        <family val="2"/>
        <scheme val="minor"/>
      </rPr>
      <t>UN Agencies:  FAO,UNICEF,WFP,UNHCR,UNOPS</t>
    </r>
  </si>
  <si>
    <t>7.3.1:  Percent of children under 5 receiving vitamin A supplementation</t>
  </si>
  <si>
    <t>7.3.2:. Percent of health facilities providing SAM treatment</t>
  </si>
  <si>
    <t>7.3.3:  Number of health posts or mobile health and nutrition teams (MHNT) providing MAM treatment</t>
  </si>
  <si>
    <t>7.3.4:  Number of woredas with schools providing  nutrition programmes including adolescents</t>
  </si>
  <si>
    <t>7.3.5: Number of SAM cases treated among refugee populations</t>
  </si>
  <si>
    <t>Output 7.3 Total</t>
  </si>
  <si>
    <r>
      <rPr>
        <b/>
        <u/>
        <sz val="16"/>
        <rFont val="Calibri"/>
        <family val="2"/>
        <scheme val="minor"/>
      </rPr>
      <t xml:space="preserve">Output 7.4: </t>
    </r>
    <r>
      <rPr>
        <sz val="16"/>
        <rFont val="Calibri"/>
        <family val="2"/>
        <scheme val="minor"/>
      </rPr>
      <t xml:space="preserve">Strengthened nutrition information monitoring and utilization for effective evidence based decision making for the National Nutrition Programme.                </t>
    </r>
    <r>
      <rPr>
        <b/>
        <sz val="16"/>
        <rFont val="Calibri"/>
        <family val="2"/>
        <scheme val="minor"/>
      </rPr>
      <t>UN Agencies: FAO, UNICEF, WFP, WHO, UNHCR</t>
    </r>
  </si>
  <si>
    <t>7.4.1: Integrated NNP monitoring tool established at different levels (national and woreda)</t>
  </si>
  <si>
    <t>7.4.2: Number of annual nutrition and health surveys conducted in 6 regions to monitor the nutrition and health status of refugee population.</t>
  </si>
  <si>
    <t>Output 7.4 Total</t>
  </si>
  <si>
    <r>
      <rPr>
        <b/>
        <u/>
        <sz val="16"/>
        <rFont val="Calibri"/>
        <family val="2"/>
        <scheme val="minor"/>
      </rPr>
      <t xml:space="preserve">Outcome 8: </t>
    </r>
    <r>
      <rPr>
        <sz val="16"/>
        <rFont val="Calibri"/>
        <family val="2"/>
        <scheme val="minor"/>
      </rPr>
      <t xml:space="preserve">By 2020, targeted population groups have improved access to and use of quality, equitable, gender responsive and sustainable, HIV prevention , treatment, care and support services so that 90% of those HIV infected know their status, 90% of those tested positive have got treated and 90% of those treated have got viral suppression. </t>
    </r>
    <r>
      <rPr>
        <b/>
        <sz val="16"/>
        <rFont val="Calibri"/>
        <family val="2"/>
        <scheme val="minor"/>
      </rPr>
      <t xml:space="preserve">                                                           UN agencies:  UNICEF, UNFPA, WFP, UNODC UNESCO, ILO, UNAIDS, UNHCR, IOM-UN Women, </t>
    </r>
  </si>
  <si>
    <t>8.1: Number of new HIV infections in a year (M/F)</t>
  </si>
  <si>
    <t>8.2: Number of deaths due to AIDS (M/F)</t>
  </si>
  <si>
    <t>8.3: Percentage of adult (15-49) population having comprehensive knowledge about HIV AIDS (M/F)</t>
  </si>
  <si>
    <r>
      <rPr>
        <b/>
        <u/>
        <sz val="16"/>
        <rFont val="Calibri"/>
        <family val="2"/>
        <scheme val="minor"/>
      </rPr>
      <t xml:space="preserve">Output 8.1: </t>
    </r>
    <r>
      <rPr>
        <sz val="16"/>
        <rFont val="Calibri"/>
        <family val="2"/>
        <scheme val="minor"/>
      </rPr>
      <t xml:space="preserve"> High impact HIV prevention program institutionalized nationwide and minimum package for prevention implemented in key sectors/ key populations.  </t>
    </r>
    <r>
      <rPr>
        <b/>
        <sz val="16"/>
        <rFont val="Calibri"/>
        <family val="2"/>
        <scheme val="minor"/>
      </rPr>
      <t xml:space="preserve">                                            UN agencies: UNICEF UNFPA WFP UNODC, UNHCR, IOM  </t>
    </r>
  </si>
  <si>
    <r>
      <rPr>
        <b/>
        <sz val="16"/>
        <rFont val="Calibri"/>
        <family val="2"/>
        <scheme val="minor"/>
      </rPr>
      <t>8.1.1:</t>
    </r>
    <r>
      <rPr>
        <sz val="16"/>
        <rFont val="Calibri"/>
        <family val="2"/>
        <scheme val="minor"/>
      </rPr>
      <t xml:space="preserve"> Number of Key sectors that have institutionalized the delivery of minimum HIV prevention service package for targeted population </t>
    </r>
  </si>
  <si>
    <r>
      <rPr>
        <b/>
        <sz val="16"/>
        <rFont val="Calibri"/>
        <family val="2"/>
        <scheme val="minor"/>
      </rPr>
      <t>8.1.2:</t>
    </r>
    <r>
      <rPr>
        <sz val="16"/>
        <rFont val="Calibri"/>
        <family val="2"/>
        <scheme val="minor"/>
      </rPr>
      <t xml:space="preserve"> Number of schools implementing aminimum package for higher education institutes, high schools and upper primary schools</t>
    </r>
  </si>
  <si>
    <t>8.1.3:Number of policy briefs to create enabling environment for interventions on Key Populations</t>
  </si>
  <si>
    <t>8.1.4: Number of  Key Populations/ out of school adolescents and youth reached by minimum HIV prevention Package</t>
  </si>
  <si>
    <t xml:space="preserve">8.1.5: Number of primary, secondary, university students reached with minimum HIV/SRH prevention Package.  </t>
  </si>
  <si>
    <t xml:space="preserve">8.1.6 : Number of male and female condoms distributed </t>
  </si>
  <si>
    <t xml:space="preserve">8.1.7: Number of PWIDs accessing the comprehensive package </t>
  </si>
  <si>
    <t>Output 8.1 Total</t>
  </si>
  <si>
    <r>
      <rPr>
        <b/>
        <u/>
        <sz val="16"/>
        <rFont val="Calibri"/>
        <family val="2"/>
        <scheme val="minor"/>
      </rPr>
      <t xml:space="preserve">Output 8.2: </t>
    </r>
    <r>
      <rPr>
        <sz val="16"/>
        <rFont val="Calibri"/>
        <family val="2"/>
        <scheme val="minor"/>
      </rPr>
      <t>Enhanced technical and institutional capacity at national and subnational level for the provision of comprehensive HIV testing awareness and services.</t>
    </r>
    <r>
      <rPr>
        <b/>
        <sz val="16"/>
        <rFont val="Calibri"/>
        <family val="2"/>
        <scheme val="minor"/>
      </rPr>
      <t xml:space="preserve">                                                                  UN agencies: WHO, UNICEF, UNAIDS, UNFPA, UNODC, WFP,UNHC</t>
    </r>
  </si>
  <si>
    <t xml:space="preserve">8.2.1:Number of targeted population (daily laborers, transport workers, mobile and seasonal workers, population in emergency situations, etc) received HIV testing and counseling and know their results in the past 12 months </t>
  </si>
  <si>
    <t xml:space="preserve">8.2.2: Number of FCSW received HIV testing and counselling and know their results in the last 12 months </t>
  </si>
  <si>
    <t>8.2.3: Number and Percentage (%) of women who were tested for HIV and received their results - during pregnancy, labor and delivery, and lactation</t>
  </si>
  <si>
    <t xml:space="preserve">8.2.4: Number of children/adolescent/Key Populations who received testing and counselling and know their results in the past 12 months </t>
  </si>
  <si>
    <t>Output 8.2 Total</t>
  </si>
  <si>
    <r>
      <rPr>
        <b/>
        <u/>
        <sz val="16"/>
        <rFont val="Calibri"/>
        <family val="2"/>
        <scheme val="minor"/>
      </rPr>
      <t>Output 8.3:</t>
    </r>
    <r>
      <rPr>
        <sz val="16"/>
        <rFont val="Calibri"/>
        <family val="2"/>
        <scheme val="minor"/>
      </rPr>
      <t xml:space="preserve"> Strengthened capacity of relevant service providers and partners  to ensure access and retention of  eligible population on quality care and treatment.                                               </t>
    </r>
    <r>
      <rPr>
        <b/>
        <sz val="16"/>
        <rFont val="Calibri"/>
        <family val="2"/>
        <scheme val="minor"/>
      </rPr>
      <t xml:space="preserve"> UN Agencies: UNICEF, WHO, WFP, UNHCR</t>
    </r>
  </si>
  <si>
    <t xml:space="preserve">8.3.1: Proportion of  eligible PLHIV accessed Anti-retroviral treatment  </t>
  </si>
  <si>
    <t>8.3.2: Proportion of eligible adults currently on ART</t>
  </si>
  <si>
    <t>8.3.3: Proportion of children (&lt;15) living with HIV currently on ART</t>
  </si>
  <si>
    <t>8.3.4: Proportion of adolescent (10-19) living with HIV currently on ART</t>
  </si>
  <si>
    <t>8.3.5: % of people on ART tested for viral load (VL) with VL below &lt;= 1000 copies after 12 months of therapy (2014) (cohort)</t>
  </si>
  <si>
    <t xml:space="preserve">8.3.6: Proportion of PLHIV received NACS </t>
  </si>
  <si>
    <t>8.3.7: Percentage (%) of HIV-positive pregnant and lactating women who received antiretroviral to reduce the risk of Mother-to-Child transmission during pregnancy, delivery and lactation</t>
  </si>
  <si>
    <t xml:space="preserve">8.3.8: Proportion of HIV exposed infants receiving ARV prophylaxis in the first 6 weeks of life </t>
  </si>
  <si>
    <t>8.3.9: Percentage (%) of infants born to HIV-positive women receiving a virological test for HIV within 2 months of birth</t>
  </si>
  <si>
    <t>8.3.10 Proportion of pregnant and lactating women attending EMTCT service received NACS</t>
  </si>
  <si>
    <t>Output 8.3 Total</t>
  </si>
  <si>
    <r>
      <rPr>
        <b/>
        <u/>
        <sz val="16"/>
        <rFont val="Calibri"/>
        <family val="2"/>
        <scheme val="minor"/>
      </rPr>
      <t>Output 8.4:</t>
    </r>
    <r>
      <rPr>
        <sz val="16"/>
        <rFont val="Calibri"/>
        <family val="2"/>
        <scheme val="minor"/>
      </rPr>
      <t xml:space="preserve"> HIV sensitive social protection minimum package  accessed by HIV infected, exposed and vulnerable children, adolescent and most at  risk women , men and PLHIV. </t>
    </r>
    <r>
      <rPr>
        <b/>
        <sz val="16"/>
        <rFont val="Calibri"/>
        <family val="2"/>
        <scheme val="minor"/>
      </rPr>
      <t>UN agencies: UNICEF, WFP, UNAIDS</t>
    </r>
  </si>
  <si>
    <t>8.4.1: Number of needy PLHIV and vulnerable children/ adolescent received care and support</t>
  </si>
  <si>
    <t>8.4.2:Number of affected and infected adolescents and young people who received livelihood and IGA support</t>
  </si>
  <si>
    <t>8.4.3:Number of PLHIV who received livelihood and IGA support</t>
  </si>
  <si>
    <t>8.4.4:% of population having discriminatory attitude towards PLHIVs</t>
  </si>
  <si>
    <t>Output 8.4 Total</t>
  </si>
  <si>
    <r>
      <rPr>
        <b/>
        <u/>
        <sz val="16"/>
        <rFont val="Calibri"/>
        <family val="2"/>
        <scheme val="minor"/>
      </rPr>
      <t xml:space="preserve">Output 8.5: </t>
    </r>
    <r>
      <rPr>
        <sz val="16"/>
        <rFont val="Calibri"/>
        <family val="2"/>
        <scheme val="minor"/>
      </rPr>
      <t xml:space="preserve">All regional and national program generate and  make use of high quality gender disaggregated evidence  to design and implement holistic sustainable  policy and programs.                                                                                        </t>
    </r>
    <r>
      <rPr>
        <b/>
        <sz val="16"/>
        <rFont val="Calibri"/>
        <family val="2"/>
        <scheme val="minor"/>
      </rPr>
      <t>UN agencies: UNAIDS, WHO, UNICEF, UNODC, WFP, UNFPA</t>
    </r>
  </si>
  <si>
    <t xml:space="preserve">8.5.1: Number of Strategic information products showing granularity of epidemic including regional KYE/KYR reports and subnational estimates of infection </t>
  </si>
  <si>
    <t>8.5.2: Number of annual surveillance report IBBS among KPs according to strategic surveillance roadmap of Ethiopia</t>
  </si>
  <si>
    <t>8.5.3:Number of regions utilising Electronic  Multi-sectoral response information system (EMRIS)</t>
  </si>
  <si>
    <t xml:space="preserve">8.5.4: Mid term and end term evaluations of programs completed </t>
  </si>
  <si>
    <t>Output 8.5 Total</t>
  </si>
  <si>
    <r>
      <rPr>
        <b/>
        <u/>
        <sz val="16"/>
        <rFont val="Calibri"/>
        <family val="2"/>
        <scheme val="minor"/>
      </rPr>
      <t xml:space="preserve">OUTCOME 9:  </t>
    </r>
    <r>
      <rPr>
        <b/>
        <sz val="16"/>
        <rFont val="Calibri"/>
        <family val="2"/>
        <scheme val="minor"/>
      </rPr>
      <t>By 2020, the Ethiopian population, in particular women, children and vulnerable groups will have  access to/and use of affordable, safe and adequate WASH services                                                                      UN Agencies: WHO, UNICEF, UNDP, FAO</t>
    </r>
  </si>
  <si>
    <t>9.1: % of populations using safe and adequate WASH services disaggregated by  rural and urban areas</t>
  </si>
  <si>
    <r>
      <rPr>
        <b/>
        <u/>
        <sz val="16"/>
        <rFont val="Calibri"/>
        <family val="2"/>
        <scheme val="minor"/>
      </rPr>
      <t>Output 9.1:</t>
    </r>
    <r>
      <rPr>
        <sz val="16"/>
        <rFont val="Calibri"/>
        <family val="2"/>
        <scheme val="minor"/>
      </rPr>
      <t xml:space="preserve"> Strengthened capacity of WASH sector Ministry (water, health &amp; education) in conducting </t>
    </r>
    <r>
      <rPr>
        <b/>
        <sz val="16"/>
        <rFont val="Calibri"/>
        <family val="2"/>
        <scheme val="minor"/>
      </rPr>
      <t>strategic planning, coordination, leveraging, advocacy and implementation</t>
    </r>
    <r>
      <rPr>
        <sz val="16"/>
        <rFont val="Calibri"/>
        <family val="2"/>
        <scheme val="minor"/>
      </rPr>
      <t xml:space="preserve"> of development and emergency WASH interventions</t>
    </r>
    <r>
      <rPr>
        <b/>
        <sz val="16"/>
        <rFont val="Calibri"/>
        <family val="2"/>
        <scheme val="minor"/>
      </rPr>
      <t>.                                                         UN Agencies: WHO, UNICEF, UNHCR</t>
    </r>
  </si>
  <si>
    <t xml:space="preserve">9.1.1: No. of annual Joint Technical Review and WASH MSF held </t>
  </si>
  <si>
    <t xml:space="preserve">9.1.2: % of key MSF undertakings implemented. </t>
  </si>
  <si>
    <t>9.1.3: No. of  functional WASH coordination mechanisms at Federal and Regional levels</t>
  </si>
  <si>
    <t>9.1.4:   # of Refugee WASH coordination mechanisms {RWCM} established</t>
  </si>
  <si>
    <t>Output 9.1 Total</t>
  </si>
  <si>
    <t>9.2.1: # of WASH knowledge management activities completed and conclusions applied</t>
  </si>
  <si>
    <t xml:space="preserve">9.2.2: National WASH M&amp;E framework developed </t>
  </si>
  <si>
    <t>9.2.3: National WASH inventory updated yearly</t>
  </si>
  <si>
    <r>
      <rPr>
        <b/>
        <u/>
        <sz val="16"/>
        <rFont val="Calibri"/>
        <family val="2"/>
        <scheme val="minor"/>
      </rPr>
      <t>Output 9.2:</t>
    </r>
    <r>
      <rPr>
        <b/>
        <sz val="16"/>
        <rFont val="Calibri"/>
        <family val="2"/>
        <scheme val="minor"/>
      </rPr>
      <t xml:space="preserve"> </t>
    </r>
    <r>
      <rPr>
        <sz val="16"/>
        <rFont val="Calibri"/>
        <family val="2"/>
        <scheme val="minor"/>
      </rPr>
      <t xml:space="preserve">Strengthened sector WASH capacity in </t>
    </r>
    <r>
      <rPr>
        <b/>
        <sz val="16"/>
        <rFont val="Calibri"/>
        <family val="2"/>
        <scheme val="minor"/>
      </rPr>
      <t>knowledge management</t>
    </r>
    <r>
      <rPr>
        <sz val="16"/>
        <rFont val="Calibri"/>
        <family val="2"/>
        <scheme val="minor"/>
      </rPr>
      <t xml:space="preserve"> that informs improvements in service delivery, policies, procedures, monitoring and evaluation at the federal and regional levels. </t>
    </r>
    <r>
      <rPr>
        <b/>
        <sz val="16"/>
        <rFont val="Calibri"/>
        <family val="2"/>
        <scheme val="minor"/>
      </rPr>
      <t>UN Agencies: UNHCR, UNICEF, WHO</t>
    </r>
  </si>
  <si>
    <t>Output 9.2 Total</t>
  </si>
  <si>
    <r>
      <rPr>
        <b/>
        <u/>
        <sz val="16"/>
        <rFont val="Calibri"/>
        <family val="2"/>
        <scheme val="minor"/>
      </rPr>
      <t>Output 9.3:</t>
    </r>
    <r>
      <rPr>
        <b/>
        <sz val="16"/>
        <rFont val="Calibri"/>
        <family val="2"/>
        <scheme val="minor"/>
      </rPr>
      <t xml:space="preserve"> </t>
    </r>
    <r>
      <rPr>
        <sz val="16"/>
        <rFont val="Calibri"/>
        <family val="2"/>
        <scheme val="minor"/>
      </rPr>
      <t>Enhanced support for children and families leading to resilient and equitable, access to and use of safe and adequate water and sanitation services and adoption of appropriate hygiene practices in households and institutions in urban and rural areas.</t>
    </r>
    <r>
      <rPr>
        <b/>
        <sz val="16"/>
        <rFont val="Calibri"/>
        <family val="2"/>
        <scheme val="minor"/>
      </rPr>
      <t xml:space="preserve"> UN Agencies: WHO, UNICEF</t>
    </r>
  </si>
  <si>
    <t xml:space="preserve"> 9.3.1: % of Ethiopian population and refugee users of safe, adequate and resilient water supply services disaggregated by urban and rural areas </t>
  </si>
  <si>
    <t xml:space="preserve">9.3.2: % of Ethiopian population and refugee using safe, adequate and resilient sanitation services disaggregated by urban and rural areas </t>
  </si>
  <si>
    <t>9.3.3: # of institutions with safe, adequate water supply and sanitation services disaggregated by type of institution in rural/urban areas</t>
  </si>
  <si>
    <t xml:space="preserve">9.3.4:   # of people adopting appropriate hand washing practices </t>
  </si>
  <si>
    <t>9.3.5:  % of non- functional water supply schemes.</t>
  </si>
  <si>
    <r>
      <rPr>
        <b/>
        <u/>
        <sz val="16"/>
        <rFont val="Calibri"/>
        <family val="2"/>
        <scheme val="minor"/>
      </rPr>
      <t xml:space="preserve">Output 9.4: </t>
    </r>
    <r>
      <rPr>
        <sz val="16"/>
        <rFont val="Calibri"/>
        <family val="2"/>
        <scheme val="minor"/>
      </rPr>
      <t xml:space="preserve">Populations affected by WASH Emergencies receive WASH services in line with minimum standards.                                    </t>
    </r>
    <r>
      <rPr>
        <b/>
        <sz val="16"/>
        <rFont val="Calibri"/>
        <family val="2"/>
        <scheme val="minor"/>
      </rPr>
      <t xml:space="preserve">UN Agencies: WHO, UNICEF, UNHCR </t>
    </r>
  </si>
  <si>
    <t>Output 9.3 Total</t>
  </si>
  <si>
    <t>9.4.1: # of people affected by WASH emergencies provided with safe and adequate water supply as per minimum emergency standards</t>
  </si>
  <si>
    <t xml:space="preserve">9.4.2: # of people affected by WASH emergencies provided with appropriately designed emergency latrines </t>
  </si>
  <si>
    <t>9.4.3:  # of people affected by WASH emergencies participating in hygiene promotion activities</t>
  </si>
  <si>
    <t>Output 9.4 Total</t>
  </si>
  <si>
    <r>
      <rPr>
        <b/>
        <u/>
        <sz val="16"/>
        <rFont val="Calibri"/>
        <family val="2"/>
        <scheme val="minor"/>
      </rPr>
      <t>Outcome 10:</t>
    </r>
    <r>
      <rPr>
        <b/>
        <sz val="16"/>
        <rFont val="Calibri"/>
        <family val="2"/>
        <scheme val="minor"/>
      </rPr>
      <t xml:space="preserve"> </t>
    </r>
    <r>
      <rPr>
        <sz val="16"/>
        <rFont val="Calibri"/>
        <family val="2"/>
        <scheme val="minor"/>
      </rPr>
      <t xml:space="preserve">By  2020 equitable access created and quality education and training provided to all learners at pre-primary, primary and post primary with a focus on the most disadvantaged and vulnerable children, populations and localities.                        </t>
    </r>
    <r>
      <rPr>
        <b/>
        <sz val="16"/>
        <rFont val="Calibri"/>
        <family val="2"/>
        <scheme val="minor"/>
      </rPr>
      <t xml:space="preserve">           UN agencies:  UNICEF, WFP, UNESCO, WHO, UNWOMEN</t>
    </r>
  </si>
  <si>
    <r>
      <t xml:space="preserve">10. 1: </t>
    </r>
    <r>
      <rPr>
        <sz val="16"/>
        <rFont val="Calibri"/>
        <family val="2"/>
        <scheme val="minor"/>
      </rPr>
      <t>GER at pre-primary by gender</t>
    </r>
  </si>
  <si>
    <r>
      <t xml:space="preserve">10.2: </t>
    </r>
    <r>
      <rPr>
        <sz val="16"/>
        <rFont val="Calibri"/>
        <family val="2"/>
        <scheme val="minor"/>
      </rPr>
      <t>Primary Education Completion Rate by gender</t>
    </r>
  </si>
  <si>
    <r>
      <t xml:space="preserve">10. 3: </t>
    </r>
    <r>
      <rPr>
        <sz val="16"/>
        <rFont val="Calibri"/>
        <family val="2"/>
        <scheme val="minor"/>
      </rPr>
      <t>NER at primary and secondary education by gender</t>
    </r>
  </si>
  <si>
    <r>
      <t xml:space="preserve">10.4: </t>
    </r>
    <r>
      <rPr>
        <sz val="16"/>
        <rFont val="Calibri"/>
        <family val="2"/>
        <scheme val="minor"/>
      </rPr>
      <t>Gender Parity Index at Primary Education</t>
    </r>
  </si>
  <si>
    <r>
      <t xml:space="preserve">10. 5: </t>
    </r>
    <r>
      <rPr>
        <sz val="16"/>
        <rFont val="Calibri"/>
        <family val="2"/>
        <scheme val="minor"/>
      </rPr>
      <t xml:space="preserve">% of grade 4, grade 8 and grade 10 students who score 50% or above the composite scores in NLA </t>
    </r>
  </si>
  <si>
    <r>
      <rPr>
        <b/>
        <u/>
        <sz val="16"/>
        <rFont val="Calibri"/>
        <family val="2"/>
        <scheme val="minor"/>
      </rPr>
      <t>Output 10.1:</t>
    </r>
    <r>
      <rPr>
        <u/>
        <sz val="16"/>
        <rFont val="Calibri"/>
        <family val="2"/>
        <scheme val="minor"/>
      </rPr>
      <t xml:space="preserve"> </t>
    </r>
    <r>
      <rPr>
        <sz val="16"/>
        <rFont val="Calibri"/>
        <family val="2"/>
        <scheme val="minor"/>
      </rPr>
      <t xml:space="preserve">Enhanced capacity of the education system to provide equitable access to early stimulation and quality school readiness programs to all children 4-7 years focusing on the disadvantaged and vulnerable children. </t>
    </r>
    <r>
      <rPr>
        <b/>
        <sz val="16"/>
        <rFont val="Calibri"/>
        <family val="2"/>
        <scheme val="minor"/>
      </rPr>
      <t>UN agencies: UNICEF UNHCR</t>
    </r>
  </si>
  <si>
    <r>
      <t xml:space="preserve">10.1.1: </t>
    </r>
    <r>
      <rPr>
        <sz val="16"/>
        <rFont val="Calibri"/>
        <family val="2"/>
        <scheme val="minor"/>
      </rPr>
      <t>National strategy, guidelines and quality curriculum for accelerated school readiness and the full ECD program in place.</t>
    </r>
  </si>
  <si>
    <r>
      <t xml:space="preserve">10.1.2: </t>
    </r>
    <r>
      <rPr>
        <sz val="16"/>
        <rFont val="Calibri"/>
        <family val="2"/>
        <scheme val="minor"/>
      </rPr>
      <t>Proportion of children entering grade 1 with school readiness</t>
    </r>
  </si>
  <si>
    <r>
      <t xml:space="preserve">10.1.3: </t>
    </r>
    <r>
      <rPr>
        <sz val="16"/>
        <rFont val="Calibri"/>
        <family val="2"/>
        <scheme val="minor"/>
      </rPr>
      <t xml:space="preserve">Proportion of education budget allocated for early learning at sub-national level. </t>
    </r>
  </si>
  <si>
    <t>Output 10.1 Total</t>
  </si>
  <si>
    <r>
      <rPr>
        <b/>
        <u/>
        <sz val="16"/>
        <rFont val="Calibri"/>
        <family val="2"/>
        <scheme val="minor"/>
      </rPr>
      <t>Output 10.2:</t>
    </r>
    <r>
      <rPr>
        <sz val="16"/>
        <rFont val="Calibri"/>
        <family val="2"/>
        <scheme val="minor"/>
      </rPr>
      <t xml:space="preserve"> Enhanced technical and institutional capacity  for equitable and improved delivery of quality general education provided to all children and youth of school age supported by strong alignment of quality curricula, teacher training, classroom practices, quality assurance and learning assessment to improve the learning outcomes. </t>
    </r>
    <r>
      <rPr>
        <b/>
        <sz val="16"/>
        <rFont val="Calibri"/>
        <family val="2"/>
        <scheme val="minor"/>
      </rPr>
      <t xml:space="preserve">UN agencies:: UNICEF, UNHCR </t>
    </r>
  </si>
  <si>
    <r>
      <rPr>
        <b/>
        <sz val="16"/>
        <rFont val="Calibri"/>
        <family val="2"/>
        <scheme val="minor"/>
      </rPr>
      <t>10.2.1:</t>
    </r>
    <r>
      <rPr>
        <sz val="16"/>
        <rFont val="Calibri"/>
        <family val="2"/>
        <scheme val="minor"/>
      </rPr>
      <t xml:space="preserve"> Standardized competency based continuous assessment system for general education in place.</t>
    </r>
  </si>
  <si>
    <r>
      <t xml:space="preserve">10.2. 2: </t>
    </r>
    <r>
      <rPr>
        <sz val="16"/>
        <rFont val="Calibri"/>
        <family val="2"/>
        <scheme val="minor"/>
      </rPr>
      <t>Number of clusters implementing competency-based continuous assessment system in their catchment schools/areas</t>
    </r>
  </si>
  <si>
    <t>Output 10.2 Total</t>
  </si>
  <si>
    <r>
      <rPr>
        <b/>
        <sz val="16"/>
        <rFont val="Calibri"/>
        <family val="2"/>
        <scheme val="minor"/>
      </rPr>
      <t>10.3.1</t>
    </r>
    <r>
      <rPr>
        <sz val="16"/>
        <rFont val="Calibri"/>
        <family val="2"/>
        <scheme val="minor"/>
      </rPr>
      <t xml:space="preserve"> # of out of school children accessing primaryand secondary education</t>
    </r>
  </si>
  <si>
    <r>
      <rPr>
        <b/>
        <sz val="16"/>
        <rFont val="Calibri"/>
        <family val="2"/>
        <scheme val="minor"/>
      </rPr>
      <t xml:space="preserve">Output: 10.3: </t>
    </r>
    <r>
      <rPr>
        <sz val="16"/>
        <rFont val="Calibri"/>
        <family val="2"/>
        <scheme val="minor"/>
      </rPr>
      <t xml:space="preserve">Strengthened capacity of national and subnational institutions to ensure equitable and inclusive access and retention for in and out of school children in primary and secondary focusing on the vulnerable and disadvantaged groups including girls, pastoralist children and the urban poor. </t>
    </r>
    <r>
      <rPr>
        <b/>
        <sz val="16"/>
        <rFont val="Calibri"/>
        <family val="2"/>
        <scheme val="minor"/>
      </rPr>
      <t>UN Agencies: UNICEF, UNHCR, WFP</t>
    </r>
  </si>
  <si>
    <r>
      <rPr>
        <b/>
        <sz val="16"/>
        <rFont val="Calibri"/>
        <family val="2"/>
        <scheme val="minor"/>
      </rPr>
      <t>10.3.2</t>
    </r>
    <r>
      <rPr>
        <sz val="16"/>
        <rFont val="Calibri"/>
        <family val="2"/>
        <scheme val="minor"/>
      </rPr>
      <t>: Number of children provided with school meals</t>
    </r>
  </si>
  <si>
    <r>
      <rPr>
        <b/>
        <sz val="16"/>
        <rFont val="Calibri"/>
        <family val="2"/>
        <scheme val="minor"/>
      </rPr>
      <t>10.3.3:</t>
    </r>
    <r>
      <rPr>
        <sz val="16"/>
        <rFont val="Calibri"/>
        <family val="2"/>
        <scheme val="minor"/>
      </rPr>
      <t xml:space="preserve"> Availability of national and regional level tracking system for in and out of school children with special educational needs</t>
    </r>
  </si>
  <si>
    <r>
      <t>10.3 4</t>
    </r>
    <r>
      <rPr>
        <sz val="16"/>
        <rFont val="Calibri"/>
        <family val="2"/>
        <scheme val="minor"/>
      </rPr>
      <t xml:space="preserve">: National school meal programme  developed </t>
    </r>
  </si>
  <si>
    <r>
      <rPr>
        <b/>
        <sz val="16"/>
        <rFont val="Calibri"/>
        <family val="2"/>
        <scheme val="minor"/>
      </rPr>
      <t>10.5. 5:</t>
    </r>
    <r>
      <rPr>
        <sz val="16"/>
        <rFont val="Calibri"/>
        <family val="2"/>
        <scheme val="minor"/>
      </rPr>
      <t xml:space="preserve"> Number of regions implementing EPR plans for education</t>
    </r>
  </si>
  <si>
    <r>
      <rPr>
        <b/>
        <sz val="16"/>
        <rFont val="Calibri"/>
        <family val="2"/>
        <scheme val="minor"/>
      </rPr>
      <t xml:space="preserve">10.5. 6: </t>
    </r>
    <r>
      <rPr>
        <sz val="16"/>
        <rFont val="Calibri"/>
        <family val="2"/>
        <scheme val="minor"/>
      </rPr>
      <t>Proportion of emergency affected children supported to continue their education.</t>
    </r>
  </si>
  <si>
    <t>Output 10.3 Total</t>
  </si>
  <si>
    <r>
      <rPr>
        <b/>
        <u/>
        <sz val="16"/>
        <rFont val="Calibri"/>
        <family val="2"/>
        <scheme val="minor"/>
      </rPr>
      <t xml:space="preserve"> Output 10.4:  </t>
    </r>
    <r>
      <rPr>
        <sz val="16"/>
        <rFont val="Calibri"/>
        <family val="2"/>
        <scheme val="minor"/>
      </rPr>
      <t xml:space="preserve">Enhanced capacity of national and subnational  institutions to provide and incorporate in the Teacher Training Colleges curriculum, culturally relevant and age appropriate comprehensive health  (school hygiene and sanitation, personal hygiene, healthy lifestyle) for children in upper primary schools and above.                                                    </t>
    </r>
    <r>
      <rPr>
        <b/>
        <sz val="16"/>
        <rFont val="Calibri"/>
        <family val="2"/>
        <scheme val="minor"/>
      </rPr>
      <t>UN agencies: UNESCO, WHO, UNFPA</t>
    </r>
  </si>
  <si>
    <r>
      <rPr>
        <b/>
        <sz val="16"/>
        <rFont val="Calibri"/>
        <family val="2"/>
        <scheme val="minor"/>
      </rPr>
      <t>10.4. 1:</t>
    </r>
    <r>
      <rPr>
        <sz val="16"/>
        <rFont val="Calibri"/>
        <family val="2"/>
        <scheme val="minor"/>
      </rPr>
      <t xml:space="preserve"> % of schools  that accessed CSE</t>
    </r>
  </si>
  <si>
    <r>
      <rPr>
        <b/>
        <sz val="16"/>
        <rFont val="Calibri"/>
        <family val="2"/>
        <scheme val="minor"/>
      </rPr>
      <t>10.4.2</t>
    </r>
    <r>
      <rPr>
        <sz val="16"/>
        <rFont val="Calibri"/>
        <family val="2"/>
        <scheme val="minor"/>
      </rPr>
      <t xml:space="preserve">: % of teachers who received training on life skills-based HIV and sexuality education </t>
    </r>
  </si>
  <si>
    <r>
      <rPr>
        <b/>
        <sz val="16"/>
        <rFont val="Calibri"/>
        <family val="2"/>
        <scheme val="minor"/>
      </rPr>
      <t xml:space="preserve">10.4.3: </t>
    </r>
    <r>
      <rPr>
        <sz val="16"/>
        <rFont val="Calibri"/>
        <family val="2"/>
        <scheme val="minor"/>
      </rPr>
      <t>% of schools with minim media as source of information on school hygiene and sanitation, personal hygiene, healthy lifestyle and sexuality/ reproductive health education</t>
    </r>
  </si>
  <si>
    <r>
      <rPr>
        <b/>
        <sz val="16"/>
        <rFont val="Calibri"/>
        <family val="2"/>
        <scheme val="minor"/>
      </rPr>
      <t>10.4.4:</t>
    </r>
    <r>
      <rPr>
        <sz val="16"/>
        <rFont val="Calibri"/>
        <family val="2"/>
        <scheme val="minor"/>
      </rPr>
      <t xml:space="preserve"> Number of teacher training institutions (TTIs)  which adopted comprehensive health modules into their curriculum framework</t>
    </r>
  </si>
  <si>
    <t>Output 10.4 Total</t>
  </si>
  <si>
    <r>
      <rPr>
        <b/>
        <u/>
        <sz val="16"/>
        <rFont val="Calibri"/>
        <family val="2"/>
        <scheme val="minor"/>
      </rPr>
      <t xml:space="preserve"> Output 10.5:</t>
    </r>
    <r>
      <rPr>
        <sz val="16"/>
        <rFont val="Calibri"/>
        <family val="2"/>
        <scheme val="minor"/>
      </rPr>
      <t xml:space="preserve"> Capacity of the education system enhanced for the  creation, dissemination and use of knowledge for policy development, advocacy, governance, program and school management for enhanced quality education and learning.                                                           </t>
    </r>
    <r>
      <rPr>
        <b/>
        <sz val="16"/>
        <rFont val="Calibri"/>
        <family val="2"/>
        <scheme val="minor"/>
      </rPr>
      <t>UN agencies:: UNICEF, UNESCO</t>
    </r>
  </si>
  <si>
    <r>
      <rPr>
        <b/>
        <sz val="16"/>
        <rFont val="Calibri"/>
        <family val="2"/>
        <scheme val="minor"/>
      </rPr>
      <t>10.5.1:</t>
    </r>
    <r>
      <rPr>
        <sz val="16"/>
        <rFont val="Calibri"/>
        <family val="2"/>
        <scheme val="minor"/>
      </rPr>
      <t>EMIS interfaced with GIS/RALS and interactive mapping and SMIS in place.</t>
    </r>
  </si>
  <si>
    <r>
      <rPr>
        <b/>
        <sz val="16"/>
        <rFont val="Calibri"/>
        <family val="2"/>
        <scheme val="minor"/>
      </rPr>
      <t>10.5.2:</t>
    </r>
    <r>
      <rPr>
        <sz val="16"/>
        <rFont val="Calibri"/>
        <family val="2"/>
        <scheme val="minor"/>
      </rPr>
      <t xml:space="preserve"> Number of regions with latest data and  use the MIS to make program decisions </t>
    </r>
  </si>
  <si>
    <r>
      <rPr>
        <b/>
        <sz val="16"/>
        <rFont val="Calibri"/>
        <family val="2"/>
        <scheme val="minor"/>
      </rPr>
      <t>10.5.3:</t>
    </r>
    <r>
      <rPr>
        <sz val="16"/>
        <rFont val="Calibri"/>
        <family val="2"/>
        <scheme val="minor"/>
      </rPr>
      <t xml:space="preserve">  Number of research/case studies/evaluations/assessments carried out for knowledge generation, dissemination and utilization</t>
    </r>
  </si>
  <si>
    <t>Output 10.5 Total</t>
  </si>
  <si>
    <r>
      <rPr>
        <b/>
        <u/>
        <sz val="16"/>
        <rFont val="Calibri"/>
        <family val="2"/>
        <scheme val="minor"/>
      </rPr>
      <t xml:space="preserve">Output 10.6: </t>
    </r>
    <r>
      <rPr>
        <sz val="16"/>
        <rFont val="Calibri"/>
        <family val="2"/>
        <scheme val="minor"/>
      </rPr>
      <t xml:space="preserve">Youth and adults, especially women access and benefit from a demand-driven, enhanced quality integrated functional youth and adult education and skills training.             </t>
    </r>
    <r>
      <rPr>
        <b/>
        <sz val="16"/>
        <rFont val="Calibri"/>
        <family val="2"/>
        <scheme val="minor"/>
      </rPr>
      <t>UN agencies: UNESCO, UNWOMEN</t>
    </r>
  </si>
  <si>
    <r>
      <rPr>
        <b/>
        <sz val="16"/>
        <rFont val="Calibri"/>
        <family val="2"/>
        <scheme val="minor"/>
      </rPr>
      <t>10.6.1</t>
    </r>
    <r>
      <rPr>
        <sz val="16"/>
        <rFont val="Calibri"/>
        <family val="2"/>
        <scheme val="minor"/>
      </rPr>
      <t>:capacity development strategy put in place to deliver adult education and skill training courses for trainees;</t>
    </r>
  </si>
  <si>
    <r>
      <t>10.6.2: Number</t>
    </r>
    <r>
      <rPr>
        <sz val="16"/>
        <rFont val="Calibri"/>
        <family val="2"/>
        <scheme val="minor"/>
      </rPr>
      <t xml:space="preserve"> of illiterate women that obtained business skills through functional adult literacy programs</t>
    </r>
  </si>
  <si>
    <t>Output 10.6 Total</t>
  </si>
  <si>
    <r>
      <t xml:space="preserve">Outcome 11: </t>
    </r>
    <r>
      <rPr>
        <sz val="16"/>
        <color theme="1"/>
        <rFont val="Calibri"/>
        <family val="2"/>
      </rPr>
      <t>By 2020, key government institutions and other stakeholders apply enhanced capacities to ensure the rule of law; an efficient and accountable justice system; and the promotion and protection of human rights in line with  national and international instruments, standards and norms</t>
    </r>
  </si>
  <si>
    <t>11.1: Proportion of citizens (disaggregated by sex and age) expressing the justice system as being physically and financially accessible, efficient and equitable;</t>
  </si>
  <si>
    <t>11.2: Number of UPR recommendations implemented;</t>
  </si>
  <si>
    <r>
      <rPr>
        <b/>
        <u/>
        <sz val="16"/>
        <color theme="1"/>
        <rFont val="Calibri"/>
        <family val="2"/>
      </rPr>
      <t xml:space="preserve"> Output 11.1:</t>
    </r>
    <r>
      <rPr>
        <u/>
        <sz val="16"/>
        <color theme="1"/>
        <rFont val="Calibri"/>
        <family val="2"/>
      </rPr>
      <t xml:space="preserve"> </t>
    </r>
    <r>
      <rPr>
        <sz val="16"/>
        <color theme="1"/>
        <rFont val="Calibri"/>
        <family val="2"/>
      </rPr>
      <t xml:space="preserve">Enhanced institutional and technical capacity of the justice system to deliver accessible, efficient and accountable justice to all (with a focus on vulnerable groups).                                         </t>
    </r>
    <r>
      <rPr>
        <b/>
        <sz val="16"/>
        <color theme="1"/>
        <rFont val="Calibri"/>
        <family val="2"/>
      </rPr>
      <t>UN Agencies: UNDP, UNICEF, UNODC,ILO,IOM</t>
    </r>
  </si>
  <si>
    <t>11.1.1: National legal aid strategy and standards adopted</t>
  </si>
  <si>
    <t>11.1.2: Number of  operational  legal aid clinics</t>
  </si>
  <si>
    <t>11.1.3:  No. of beneficiaries, particularly vulnerable groups, provided with free legal aid service, disaggregated by sex, disability, age and income status</t>
  </si>
  <si>
    <t>11.1.4: Noumber of operational child friendly and gender sensitive justice mechanisms (child-friendly benches, child protection units, special prosecutor units)</t>
  </si>
  <si>
    <t>11.1.5: National strategy on justice for children adopted</t>
  </si>
  <si>
    <t>11.1.6: Noumber of regions with structures in place  for implementation of the UN Convention on the Rights of Persons with Disabilities (CRPD)</t>
  </si>
  <si>
    <t>11.1.7: Adoption and implementation of crime prevention strategy</t>
  </si>
  <si>
    <r>
      <rPr>
        <b/>
        <u/>
        <sz val="16"/>
        <color theme="1"/>
        <rFont val="Calibri"/>
        <family val="2"/>
      </rPr>
      <t>Output 11.2:</t>
    </r>
    <r>
      <rPr>
        <sz val="16"/>
        <color theme="1"/>
        <rFont val="Calibri"/>
        <family val="2"/>
      </rPr>
      <t xml:space="preserve">  Enhanced capacity  of key government bodies, human rights institutions and other stakeholders to promote, coordinate, report and follow up on their human rights obligations in line with international and regional standards.                                           </t>
    </r>
    <r>
      <rPr>
        <b/>
        <sz val="16"/>
        <color theme="1"/>
        <rFont val="Calibri"/>
        <family val="2"/>
      </rPr>
      <t>UN Agencies:: UNHOCHR, UNDP, UNICEF, UNWome</t>
    </r>
    <r>
      <rPr>
        <sz val="16"/>
        <color theme="1"/>
        <rFont val="Calibri"/>
        <family val="2"/>
      </rPr>
      <t xml:space="preserve">n               </t>
    </r>
  </si>
  <si>
    <t>11.2.1: A fully functional coordinating standing body on reporting and integrated follow-up to international human rights mechanisms in place</t>
  </si>
  <si>
    <t xml:space="preserve">11.2.2: Proportion of human rights mechanisms accepted and # of recommendations implemented </t>
  </si>
  <si>
    <t xml:space="preserve">11.2.3: No. of reports  submitted by  state, NHRIs and CSOs to the UN and regional treaty bodies and other mechanisms as per the time frame </t>
  </si>
  <si>
    <t>11.2.4: A successive National Human Rights Action Plan – II developed and adopted</t>
  </si>
  <si>
    <t>11.2.5: Number of ratified core international and regional human rights treaties and optional protocols</t>
  </si>
  <si>
    <t>11.2.6:  Noumber of cases and complaints submitted to EHRC</t>
  </si>
  <si>
    <t>11.2.7: Percentage of cases and complaints effectively and timely resolved by EHRC</t>
  </si>
  <si>
    <t>11.2.8: Number of published reports on human rights situations, including HRs monitoring reports</t>
  </si>
  <si>
    <r>
      <rPr>
        <b/>
        <u/>
        <sz val="16"/>
        <color theme="1"/>
        <rFont val="Calibri"/>
        <family val="2"/>
      </rPr>
      <t xml:space="preserve"> Output 11:3: </t>
    </r>
    <r>
      <rPr>
        <sz val="16"/>
        <color theme="1"/>
        <rFont val="Calibri"/>
        <family val="2"/>
      </rPr>
      <t xml:space="preserve">Strengthened technical capacity of key government institutions and other stakeholders to combat illicit trafficking, irregular migration and organized crime.                                                       </t>
    </r>
    <r>
      <rPr>
        <b/>
        <sz val="16"/>
        <color theme="1"/>
        <rFont val="Calibri"/>
        <family val="2"/>
      </rPr>
      <t xml:space="preserve">UN Agencies:   UNODC, IOM, UNDP, ILO, UNOHCHR, UNESCO,  </t>
    </r>
    <r>
      <rPr>
        <sz val="16"/>
        <color theme="1"/>
        <rFont val="Calibri"/>
        <family val="2"/>
      </rPr>
      <t xml:space="preserve">  </t>
    </r>
  </si>
  <si>
    <t>11.3.1: No. of laws revised/enacted to combat trafficking in persons, smuggling of migrants, drug trafficking and organized crimes</t>
  </si>
  <si>
    <t>11.3.2: Number of treaties and conventions ratified in the area of organized crime, terrorism, drug trafficking and migration</t>
  </si>
  <si>
    <t>11.3.3: Number of Emergency Migration Response Centers established and providing support to victims</t>
  </si>
  <si>
    <t>11.3.4: Percentage increase in the rate of reporting and conviction of trafficking in persons, drugs and cultural goods, muggling of migrants, money laundering and terrorism</t>
  </si>
  <si>
    <t>11.3.5: Adoption of guidelines and SOPs for identification of and support to VoT</t>
  </si>
  <si>
    <t>11.3.6: No. of  bilateral and multilateral agreements signed  on trafficking, organized crimes and irregular migration</t>
  </si>
  <si>
    <t>11.3.7: Adoption and implementation of the Anti-TIP National Plan of Action by federal and regional government institutions and stakeholders</t>
  </si>
  <si>
    <t>11.3.8:  Number of functioning referral mechanisms and Anti-TIP/ Smuggling Councils at federal and regional levels</t>
  </si>
  <si>
    <t>11.3.9: Number of established UN CRPD Implementation and Coordinating Committees (ICCs) for the promotion of disability rights</t>
  </si>
  <si>
    <r>
      <t xml:space="preserve">Outcome 12: </t>
    </r>
    <r>
      <rPr>
        <sz val="16"/>
        <rFont val="Calibri"/>
        <family val="2"/>
      </rPr>
      <t>By 2020, key government institutions and other stakeholders utilize enhanced capacities to ensure equitable, efficient, accountable, participatory and gender-responsive development.</t>
    </r>
  </si>
  <si>
    <t>12.1:  % of public rating of the Ethiopian Civil Service as being  accountable, transparent, responsive and efficient in doing its businesses;</t>
  </si>
  <si>
    <t>12.2: % of public rating of key democratic institutions vis-à-vis their independence and professional integrity;</t>
  </si>
  <si>
    <t>12.3:  Percentage of women MPs at national and regional levels;</t>
  </si>
  <si>
    <t>12.4:  Percentage of women in top executive leadership/cabinet at federal level</t>
  </si>
  <si>
    <r>
      <rPr>
        <b/>
        <u/>
        <sz val="16"/>
        <color theme="1"/>
        <rFont val="Calibri"/>
        <family val="2"/>
      </rPr>
      <t>Output 12.1:</t>
    </r>
    <r>
      <rPr>
        <sz val="16"/>
        <color theme="1"/>
        <rFont val="Calibri"/>
        <family val="2"/>
      </rPr>
      <t xml:space="preserve">Strengthened capacity of key democratic institutions to deliver on their mandates and to promote participation, transparency, accountability and responsiveness.                                                   </t>
    </r>
    <r>
      <rPr>
        <b/>
        <sz val="16"/>
        <color theme="1"/>
        <rFont val="Calibri"/>
        <family val="2"/>
      </rPr>
      <t>UN Agencies: UNDP, UNODC, UNICEF, UNWomen</t>
    </r>
  </si>
  <si>
    <t>12.1.1:  Number of cases and complaints submitted to EIO and FEACC</t>
  </si>
  <si>
    <t>12.1.2: Percentage rate of cases resolved by FEACC and EIO within the year of submission</t>
  </si>
  <si>
    <t>12.1.3:%age of population reached by civic and voters' education</t>
  </si>
  <si>
    <t>12.1.4: Percentage of follow up actions taken on parliamentary oversight recommendations</t>
  </si>
  <si>
    <t>12.1.5: Percentage of audit coverage at federal levels</t>
  </si>
  <si>
    <t>12.1.6: Availability of a robust election-related dispute resolution mechansims</t>
  </si>
  <si>
    <t>12.1.7: All EITI minimum standards fulfilled;</t>
  </si>
  <si>
    <t>12.1.8: Existence of rights monitoring &amp; supervision mechanisms for vulnerable groups;</t>
  </si>
  <si>
    <t>12.1.9: Number of participation platforms established and/ strengthened for specific population groups;</t>
  </si>
  <si>
    <t>12.1.10:  Number of sector ministries and bureaus who have cascaded the leveling tool to measure the performance of gender mainstreaming across sectors</t>
  </si>
  <si>
    <t>12.1..11:. mber of gender responsive laws, Policies  and strategies adopted by democratic institutions and governance bodies;</t>
  </si>
  <si>
    <r>
      <rPr>
        <b/>
        <u/>
        <sz val="16"/>
        <color theme="1"/>
        <rFont val="Calibri"/>
        <family val="2"/>
      </rPr>
      <t xml:space="preserve">Output 12.2: </t>
    </r>
    <r>
      <rPr>
        <sz val="16"/>
        <color theme="1"/>
        <rFont val="Calibri"/>
        <family val="2"/>
      </rPr>
      <t xml:space="preserve">Local government in targeted regions enabled to design and implement sustainable,  inclusive and result-oriented development strategies and to promote accountability and participation
</t>
    </r>
    <r>
      <rPr>
        <b/>
        <sz val="16"/>
        <color theme="1"/>
        <rFont val="Calibri"/>
        <family val="2"/>
      </rPr>
      <t>ILO, UNICEF</t>
    </r>
  </si>
  <si>
    <t>12.2.1: Number of  mechanisms put in place to promote participation, transparency, and accountability at regional and woreda levels;</t>
  </si>
  <si>
    <t>12.2.2: Number of regions and woredas with functioning citiznes feedback and redress mechanisms</t>
  </si>
  <si>
    <t>12.2.3: Number of government partners and DPOs capacitated through Disability Equality Training (DET)</t>
  </si>
  <si>
    <t>12.2.4: Number of regions using innovative tools to monitor development plans (such as DevInfo customization);</t>
  </si>
  <si>
    <t>12.2.5: Number of federal institutions and regions that produced timely semi-annual and annual results-based reporting against set targets;</t>
  </si>
  <si>
    <t>12.2.6: Number of woredas using RBM and human rights – based approach to programming;</t>
  </si>
  <si>
    <t>12.2.7: Number of sectors that have budget tracking systems in place for particular population groups (children, women, etc.);</t>
  </si>
  <si>
    <r>
      <rPr>
        <b/>
        <u/>
        <sz val="16"/>
        <color theme="1"/>
        <rFont val="Calibri"/>
        <family val="2"/>
      </rPr>
      <t>Output 12.3:</t>
    </r>
    <r>
      <rPr>
        <sz val="16"/>
        <color theme="1"/>
        <rFont val="Calibri"/>
        <family val="2"/>
      </rPr>
      <t xml:space="preserve"> Enhanced capacity of national and sub-national actors for conflict prevention, peaceful resolution and transformation                                               </t>
    </r>
    <r>
      <rPr>
        <b/>
        <sz val="16"/>
        <color theme="1"/>
        <rFont val="Calibri"/>
        <family val="2"/>
      </rPr>
      <t>Responsible UN Agency: UNDP, UNODC,</t>
    </r>
  </si>
  <si>
    <t>12.3.1:  Number of potential conflicts detected, prevented and effectively resolved</t>
  </si>
  <si>
    <t>12.3.2: Number of conflict early warning and response systems established/ strengthened;</t>
  </si>
  <si>
    <r>
      <rPr>
        <b/>
        <u/>
        <sz val="16"/>
        <color theme="1"/>
        <rFont val="Calibri"/>
        <family val="2"/>
      </rPr>
      <t>Output 12.4:</t>
    </r>
    <r>
      <rPr>
        <sz val="16"/>
        <color theme="1"/>
        <rFont val="Calibri"/>
        <family val="2"/>
      </rPr>
      <t xml:space="preserve"> Enhanced  Capacity of National, Regional and local governments   to make cities productive, inclusive, resilient and sustainable    </t>
    </r>
    <r>
      <rPr>
        <b/>
        <sz val="16"/>
        <color theme="1"/>
        <rFont val="Calibri"/>
        <family val="2"/>
      </rPr>
      <t>Responsible  UN agencies: UN Habitat, UNESCO, UNDP,UNOPS</t>
    </r>
  </si>
  <si>
    <t xml:space="preserve">12.4.1: Number of national, regionl and city specific studies and spatial plans developed </t>
  </si>
  <si>
    <r>
      <rPr>
        <b/>
        <sz val="11"/>
        <rFont val="Calibri"/>
        <family val="2"/>
      </rPr>
      <t>12.4.2</t>
    </r>
    <r>
      <rPr>
        <sz val="11"/>
        <rFont val="Calibri"/>
        <family val="2"/>
      </rPr>
      <t xml:space="preserve">:Number of cities capacitated through trainings and technical support on strategic approaches to sustainable urban development </t>
    </r>
  </si>
  <si>
    <t>Outcome 13: By 2020, national and sub-national institutions apply evidence-based, result-oriented and equity-focused decision making, policy formulation, programme design, monitoring, evaluation and reporting</t>
  </si>
  <si>
    <t>13.1: Number of national/regional policies and/ strategies revised/adopted after analyses, including programme evaluations</t>
  </si>
  <si>
    <r>
      <rPr>
        <u/>
        <sz val="16"/>
        <color theme="1"/>
        <rFont val="Calibri"/>
        <family val="2"/>
      </rPr>
      <t xml:space="preserve">Output 13.1: </t>
    </r>
    <r>
      <rPr>
        <sz val="16"/>
        <color theme="1"/>
        <rFont val="Calibri"/>
        <family val="2"/>
      </rPr>
      <t xml:space="preserve">Improved capacity of federal and regional government institutions to operationalize a conventional and decentralized system of civil registration and vital statistics; </t>
    </r>
    <r>
      <rPr>
        <b/>
        <sz val="16"/>
        <color theme="1"/>
        <rFont val="Calibri"/>
        <family val="2"/>
      </rPr>
      <t>Responsible UN Agency: UNFPA, UNICEF</t>
    </r>
  </si>
  <si>
    <t>13.1.1:  No. of woredas with functional civil registration and vital statistics systems;</t>
  </si>
  <si>
    <t xml:space="preserve">13.1.2: Percent of children (under 1 year) whose births are registered; </t>
  </si>
  <si>
    <r>
      <rPr>
        <b/>
        <u/>
        <sz val="16"/>
        <color theme="1"/>
        <rFont val="Calibri"/>
        <family val="2"/>
      </rPr>
      <t xml:space="preserve">Output 13.2: </t>
    </r>
    <r>
      <rPr>
        <sz val="16"/>
        <color theme="1"/>
        <rFont val="Calibri"/>
        <family val="2"/>
      </rPr>
      <t xml:space="preserve">Enhanced capacity of government institutions and national/regional actors    to collect, analyse and utilize socio-economic, gender, environmental, governance and other disaggregated data to  formulate equity and evidence-based development policies, strategies and programmes                                   </t>
    </r>
    <r>
      <rPr>
        <b/>
        <sz val="16"/>
        <color theme="1"/>
        <rFont val="Calibri"/>
        <family val="2"/>
      </rPr>
      <t>UN Agencies UNFPA, UNICEF, UNCDF, UNDP, UN Women, UNCTAD</t>
    </r>
  </si>
  <si>
    <t xml:space="preserve">13.2.1:  Availability of comprehensive disaggregated national household  surveys/census and their dissemination through accessible and functional electronic based platforms; </t>
  </si>
  <si>
    <t>13.2.2: Availability of local development financing diagnostic assessments and policies approved by the GoE to leverage, promote and sustain local development;</t>
  </si>
  <si>
    <t>13.3.3 Number of gov’t institutions with improved capacity to use evidence from disaggregated demographic, socio-economic, environmental and governance data for evidence-based planning and programming;</t>
  </si>
  <si>
    <r>
      <t xml:space="preserve">Outcome 14: </t>
    </r>
    <r>
      <rPr>
        <sz val="11"/>
        <rFont val="Calibri"/>
        <family val="2"/>
        <scheme val="minor"/>
      </rPr>
      <t>By 2020, increasingly women and girls are protected from violence, HTPs, exploitation, discrimination and are rehabilitated and reintegrated to enjoy and exercise their  human rights</t>
    </r>
  </si>
  <si>
    <r>
      <rPr>
        <b/>
        <sz val="11"/>
        <color theme="1"/>
        <rFont val="Calibri"/>
        <family val="2"/>
        <scheme val="minor"/>
      </rPr>
      <t>14.1</t>
    </r>
    <r>
      <rPr>
        <sz val="11"/>
        <color theme="1"/>
        <rFont val="Calibri"/>
        <family val="2"/>
        <scheme val="minor"/>
      </rPr>
      <t xml:space="preserve">: Proportion of accepted CEDAW  recommendations implemented </t>
    </r>
  </si>
  <si>
    <r>
      <rPr>
        <b/>
        <sz val="11"/>
        <rFont val="Calibri"/>
        <family val="2"/>
        <scheme val="minor"/>
      </rPr>
      <t xml:space="preserve">14.2: </t>
    </r>
    <r>
      <rPr>
        <sz val="11"/>
        <rFont val="Calibri"/>
        <family val="2"/>
        <scheme val="minor"/>
      </rPr>
      <t xml:space="preserve"> Prevalence of sexual, physical, psychological violence against women and girls, child marriage and FGM</t>
    </r>
  </si>
  <si>
    <r>
      <rPr>
        <b/>
        <sz val="11"/>
        <rFont val="Calibri"/>
        <family val="2"/>
        <scheme val="minor"/>
      </rPr>
      <t xml:space="preserve">14.3: </t>
    </r>
    <r>
      <rPr>
        <sz val="11"/>
        <rFont val="Calibri"/>
        <family val="2"/>
        <scheme val="minor"/>
      </rPr>
      <t>Number of women and girls survivors of violence and TIP (Trafficking in persons) accessing standardized and comprehensive services</t>
    </r>
  </si>
  <si>
    <r>
      <rPr>
        <b/>
        <sz val="11"/>
        <rFont val="Calibri"/>
        <family val="2"/>
        <scheme val="minor"/>
      </rPr>
      <t>14.4:</t>
    </r>
    <r>
      <rPr>
        <sz val="11"/>
        <rFont val="Calibri"/>
        <family val="2"/>
        <scheme val="minor"/>
      </rPr>
      <t xml:space="preserve"> % of reported cases convicted  in targeted areas</t>
    </r>
  </si>
  <si>
    <r>
      <rPr>
        <b/>
        <u/>
        <sz val="11"/>
        <color theme="1"/>
        <rFont val="Calibri"/>
        <family val="2"/>
        <scheme val="minor"/>
      </rPr>
      <t xml:space="preserve">Output 14.1: </t>
    </r>
    <r>
      <rPr>
        <sz val="11"/>
        <rFont val="Calibri"/>
        <family val="2"/>
        <scheme val="minor"/>
      </rPr>
      <t xml:space="preserve"> Law enforcement agencies and judiciary have enhanced capacity </t>
    </r>
    <r>
      <rPr>
        <sz val="11"/>
        <color theme="1"/>
        <rFont val="Calibri"/>
        <family val="2"/>
        <scheme val="minor"/>
      </rPr>
      <t xml:space="preserve">to prevent and respond to violence against women and girls, including in humanitarian context.  </t>
    </r>
    <r>
      <rPr>
        <b/>
        <sz val="11"/>
        <color theme="1"/>
        <rFont val="Calibri"/>
        <family val="2"/>
        <scheme val="minor"/>
      </rPr>
      <t xml:space="preserve">                                                       UN agencies: UNICEF, UN Women, IOM, UNFPA</t>
    </r>
  </si>
  <si>
    <r>
      <rPr>
        <b/>
        <sz val="11"/>
        <color theme="1"/>
        <rFont val="Calibri"/>
        <family val="2"/>
        <scheme val="minor"/>
      </rPr>
      <t xml:space="preserve">14.1.1: </t>
    </r>
    <r>
      <rPr>
        <sz val="11"/>
        <color theme="1"/>
        <rFont val="Calibri"/>
        <family val="2"/>
        <scheme val="minor"/>
      </rPr>
      <t>No. of special investigation and prosecution units  providing specialized services to survivors of violence</t>
    </r>
  </si>
  <si>
    <r>
      <rPr>
        <b/>
        <sz val="11"/>
        <rFont val="Calibri"/>
        <family val="2"/>
        <scheme val="minor"/>
      </rPr>
      <t>14.1.2:</t>
    </r>
    <r>
      <rPr>
        <sz val="11"/>
        <rFont val="Calibri"/>
        <family val="2"/>
        <scheme val="minor"/>
      </rPr>
      <t xml:space="preserve"> No. of regions having a data management system  on violence and TIP</t>
    </r>
  </si>
  <si>
    <r>
      <rPr>
        <b/>
        <sz val="11"/>
        <color theme="1"/>
        <rFont val="Calibri"/>
        <family val="2"/>
        <scheme val="minor"/>
      </rPr>
      <t xml:space="preserve">14.1.3: </t>
    </r>
    <r>
      <rPr>
        <sz val="11"/>
        <color theme="1"/>
        <rFont val="Calibri"/>
        <family val="2"/>
        <scheme val="minor"/>
      </rPr>
      <t>% of reported cases which have been prosecuted</t>
    </r>
  </si>
  <si>
    <r>
      <rPr>
        <b/>
        <u/>
        <sz val="11"/>
        <color theme="1"/>
        <rFont val="Calibri"/>
        <family val="2"/>
        <scheme val="minor"/>
      </rPr>
      <t xml:space="preserve">Output 14.2: </t>
    </r>
    <r>
      <rPr>
        <sz val="11"/>
        <color theme="1"/>
        <rFont val="Calibri"/>
        <family val="2"/>
        <scheme val="minor"/>
      </rPr>
      <t xml:space="preserve">Improved coordination and accountability mechanism of government and non-government actors  on ending child marriage, FGM/C and VAW  </t>
    </r>
    <r>
      <rPr>
        <b/>
        <sz val="11"/>
        <color theme="1"/>
        <rFont val="Calibri"/>
        <family val="2"/>
        <scheme val="minor"/>
      </rPr>
      <t xml:space="preserve">                                                                               UN Agencies:UN Women, UNICEF, UNFPA, WHO</t>
    </r>
  </si>
  <si>
    <r>
      <rPr>
        <b/>
        <sz val="11"/>
        <color theme="1"/>
        <rFont val="Calibri"/>
        <family val="2"/>
        <scheme val="minor"/>
      </rPr>
      <t xml:space="preserve">14.2.1: </t>
    </r>
    <r>
      <rPr>
        <sz val="11"/>
        <rFont val="Calibri"/>
        <family val="2"/>
        <scheme val="minor"/>
      </rPr>
      <t>Functioning s</t>
    </r>
    <r>
      <rPr>
        <sz val="11"/>
        <color theme="1"/>
        <rFont val="Calibri"/>
        <family val="2"/>
        <scheme val="minor"/>
      </rPr>
      <t>ecretariat tasked with coordinating key actors on ending child marriage and FGM/C at federal and regional levels</t>
    </r>
  </si>
  <si>
    <r>
      <rPr>
        <b/>
        <sz val="11"/>
        <color theme="1"/>
        <rFont val="Calibri"/>
        <family val="2"/>
        <scheme val="minor"/>
      </rPr>
      <t xml:space="preserve">14.2.2: </t>
    </r>
    <r>
      <rPr>
        <sz val="11"/>
        <color theme="1"/>
        <rFont val="Calibri"/>
        <family val="2"/>
        <scheme val="minor"/>
      </rPr>
      <t>No of regions with functional HTP platform</t>
    </r>
  </si>
  <si>
    <r>
      <rPr>
        <b/>
        <sz val="11"/>
        <color theme="1"/>
        <rFont val="Calibri"/>
        <family val="2"/>
        <scheme val="minor"/>
      </rPr>
      <t>14.2.3:</t>
    </r>
    <r>
      <rPr>
        <sz val="11"/>
        <color theme="1"/>
        <rFont val="Calibri"/>
        <family val="2"/>
        <scheme val="minor"/>
      </rPr>
      <t xml:space="preserve"> No of sectors and non-government actors that are annually reporting on ending child marriage and FGM/C to the national/regional HTP platforms</t>
    </r>
  </si>
  <si>
    <r>
      <rPr>
        <b/>
        <sz val="11"/>
        <color theme="1"/>
        <rFont val="Calibri"/>
        <family val="2"/>
        <scheme val="minor"/>
      </rPr>
      <t>14.2.4:</t>
    </r>
    <r>
      <rPr>
        <sz val="11"/>
        <color theme="1"/>
        <rFont val="Calibri"/>
        <family val="2"/>
        <scheme val="minor"/>
      </rPr>
      <t xml:space="preserve">  No. of regions with coordination mechanisms and strategies to prevent and respond to violence against women and girls</t>
    </r>
  </si>
  <si>
    <r>
      <rPr>
        <b/>
        <sz val="11"/>
        <color theme="1"/>
        <rFont val="Calibri"/>
        <family val="2"/>
        <scheme val="minor"/>
      </rPr>
      <t>14.2.5:</t>
    </r>
    <r>
      <rPr>
        <sz val="11"/>
        <color theme="1"/>
        <rFont val="Calibri"/>
        <family val="2"/>
        <scheme val="minor"/>
      </rPr>
      <t xml:space="preserve"> National Survey on VAW/G and HTPs  made available </t>
    </r>
  </si>
  <si>
    <r>
      <rPr>
        <b/>
        <sz val="11"/>
        <color theme="1"/>
        <rFont val="Calibri"/>
        <family val="2"/>
        <scheme val="minor"/>
      </rPr>
      <t xml:space="preserve">14.2.6: </t>
    </r>
    <r>
      <rPr>
        <sz val="11"/>
        <color theme="1"/>
        <rFont val="Calibri"/>
        <family val="2"/>
        <scheme val="minor"/>
      </rPr>
      <t xml:space="preserve">Number of member sectors reporting to the National Coordinating body on EVAWG </t>
    </r>
  </si>
  <si>
    <r>
      <t xml:space="preserve">Output 14.3: </t>
    </r>
    <r>
      <rPr>
        <sz val="11"/>
        <rFont val="Calibri"/>
        <family val="2"/>
        <scheme val="minor"/>
      </rPr>
      <t xml:space="preserve">Increased  capacity of community members, religious  institutions and CBOs  to eradicate negative stereotypes that perpetuate human rights violations of women and girls.     </t>
    </r>
    <r>
      <rPr>
        <b/>
        <sz val="11"/>
        <rFont val="Calibri"/>
        <family val="2"/>
        <scheme val="minor"/>
      </rPr>
      <t xml:space="preserve">                                             UN Agencies: IOM, UN Women,UNFPA, UNICEF, WFP </t>
    </r>
  </si>
  <si>
    <r>
      <rPr>
        <b/>
        <sz val="11"/>
        <color theme="1"/>
        <rFont val="Calibri"/>
        <family val="2"/>
        <scheme val="minor"/>
      </rPr>
      <t>14.3.1:</t>
    </r>
    <r>
      <rPr>
        <sz val="11"/>
        <color theme="1"/>
        <rFont val="Calibri"/>
        <family val="2"/>
        <scheme val="minor"/>
      </rPr>
      <t xml:space="preserve"> No. of woredas that have declared abandonment of TIP and HTPs</t>
    </r>
  </si>
  <si>
    <r>
      <rPr>
        <b/>
        <sz val="11"/>
        <rFont val="Calibri"/>
        <family val="2"/>
        <scheme val="minor"/>
      </rPr>
      <t xml:space="preserve"> 14.3.2</t>
    </r>
    <r>
      <rPr>
        <sz val="11"/>
        <rFont val="Calibri"/>
        <family val="2"/>
        <scheme val="minor"/>
      </rPr>
      <t>: No. of community members participating in community conversations disaggregated by sex</t>
    </r>
  </si>
  <si>
    <r>
      <t xml:space="preserve">Output 14.4:  </t>
    </r>
    <r>
      <rPr>
        <sz val="11"/>
        <rFont val="Calibri"/>
        <family val="2"/>
        <scheme val="minor"/>
      </rPr>
      <t xml:space="preserve">Increased availability and accessibility of standardized and comprehensive services to survivors  of violence including in humanitarian settings     </t>
    </r>
    <r>
      <rPr>
        <b/>
        <sz val="11"/>
        <rFont val="Calibri"/>
        <family val="2"/>
        <scheme val="minor"/>
      </rPr>
      <t xml:space="preserve">                                                                  UN Agencies: IOM, UN Women, UNFPA, UNICEF, WHO</t>
    </r>
  </si>
  <si>
    <r>
      <rPr>
        <b/>
        <sz val="11"/>
        <color theme="1"/>
        <rFont val="Calibri"/>
        <family val="2"/>
        <scheme val="minor"/>
      </rPr>
      <t xml:space="preserve">14.4.1: </t>
    </r>
    <r>
      <rPr>
        <sz val="11"/>
        <color theme="1"/>
        <rFont val="Calibri"/>
        <family val="2"/>
        <scheme val="minor"/>
      </rPr>
      <t>No. of service centres providing standardized and comprehensive services for women and girls survivors of violence and TIP</t>
    </r>
  </si>
  <si>
    <r>
      <rPr>
        <b/>
        <sz val="11"/>
        <color theme="1"/>
        <rFont val="Calibri"/>
        <family val="2"/>
        <scheme val="minor"/>
      </rPr>
      <t>14.4.2:</t>
    </r>
    <r>
      <rPr>
        <sz val="11"/>
        <color theme="1"/>
        <rFont val="Calibri"/>
        <family val="2"/>
        <scheme val="minor"/>
      </rPr>
      <t xml:space="preserve"> No. of referral pathways providing comprehensive services for women and girls survivors of violence and TIP</t>
    </r>
  </si>
  <si>
    <r>
      <rPr>
        <b/>
        <u/>
        <sz val="11"/>
        <rFont val="Calibri"/>
        <family val="2"/>
        <scheme val="minor"/>
      </rPr>
      <t xml:space="preserve">Output 14.5: </t>
    </r>
    <r>
      <rPr>
        <sz val="11"/>
        <rFont val="Calibri"/>
        <family val="2"/>
        <scheme val="minor"/>
      </rPr>
      <t xml:space="preserve">Enhanced capacities of institutions to coordinate, implement, track and report on national and international gender equality commitments.   </t>
    </r>
    <r>
      <rPr>
        <b/>
        <sz val="11"/>
        <rFont val="Calibri"/>
        <family val="2"/>
        <scheme val="minor"/>
      </rPr>
      <t xml:space="preserve">                                                                                         UN Agencies:  UN Women, UNDP , UNICEF, UNFPA,UNESCO</t>
    </r>
  </si>
  <si>
    <r>
      <rPr>
        <b/>
        <sz val="11"/>
        <rFont val="Calibri"/>
        <family val="2"/>
        <scheme val="minor"/>
      </rPr>
      <t>14.5.1:</t>
    </r>
    <r>
      <rPr>
        <sz val="11"/>
        <rFont val="Calibri"/>
        <family val="2"/>
        <scheme val="minor"/>
      </rPr>
      <t xml:space="preserve"> No. of sector ministries with improved gender responsive and plans and budgets  and reporting as per the gender/performance levelling tool </t>
    </r>
  </si>
  <si>
    <r>
      <rPr>
        <b/>
        <sz val="11"/>
        <rFont val="Calibri"/>
        <family val="2"/>
        <scheme val="minor"/>
      </rPr>
      <t xml:space="preserve">14.5.2: </t>
    </r>
    <r>
      <rPr>
        <sz val="11"/>
        <rFont val="Calibri"/>
        <family val="2"/>
        <scheme val="minor"/>
      </rPr>
      <t>No of sector ministries with gender sensitive plans and budgets as  per the gender/performance levelling tool</t>
    </r>
  </si>
  <si>
    <r>
      <rPr>
        <b/>
        <sz val="11"/>
        <rFont val="Calibri"/>
        <family val="2"/>
        <scheme val="minor"/>
      </rPr>
      <t>14.5.3:</t>
    </r>
    <r>
      <rPr>
        <sz val="11"/>
        <rFont val="Calibri"/>
        <family val="2"/>
        <scheme val="minor"/>
      </rPr>
      <t xml:space="preserve"> A national data management system in existence for generation and dissemination of gender disaggregated data</t>
    </r>
  </si>
  <si>
    <r>
      <rPr>
        <b/>
        <sz val="11"/>
        <rFont val="Calibri"/>
        <family val="2"/>
        <scheme val="minor"/>
      </rPr>
      <t>14.5.3:</t>
    </r>
    <r>
      <rPr>
        <sz val="11"/>
        <rFont val="Calibri"/>
        <family val="2"/>
        <scheme val="minor"/>
      </rPr>
      <t xml:space="preserve"> Number of functional gender coordination mechanisms at federal and regional level</t>
    </r>
  </si>
  <si>
    <r>
      <rPr>
        <b/>
        <sz val="11"/>
        <rFont val="Calibri"/>
        <family val="2"/>
        <scheme val="minor"/>
      </rPr>
      <t>14.5.4:</t>
    </r>
    <r>
      <rPr>
        <sz val="11"/>
        <rFont val="Calibri"/>
        <family val="2"/>
        <scheme val="minor"/>
      </rPr>
      <t xml:space="preserve"> Action plan for the implementation of CEDAW recommendations developed and implemented</t>
    </r>
  </si>
  <si>
    <r>
      <rPr>
        <b/>
        <sz val="11"/>
        <rFont val="Calibri"/>
        <family val="2"/>
        <scheme val="minor"/>
      </rPr>
      <t xml:space="preserve">14.5.5: </t>
    </r>
    <r>
      <rPr>
        <sz val="11"/>
        <rFont val="Calibri"/>
        <family val="2"/>
        <scheme val="minor"/>
      </rPr>
      <t>No. of national and local institutions' staff provided with capacity development on gender mainstreaming in education</t>
    </r>
  </si>
  <si>
    <r>
      <rPr>
        <b/>
        <u/>
        <sz val="11"/>
        <rFont val="Calibri"/>
        <family val="2"/>
        <scheme val="minor"/>
      </rPr>
      <t xml:space="preserve">Outcome 15: </t>
    </r>
    <r>
      <rPr>
        <sz val="11"/>
        <rFont val="Calibri"/>
        <family val="2"/>
        <scheme val="minor"/>
      </rPr>
      <t>By 2020, women, adolescents and youth are empowered to influence decisions that concern their life and the development of the country</t>
    </r>
  </si>
  <si>
    <r>
      <rPr>
        <b/>
        <sz val="11"/>
        <rFont val="Calibri"/>
        <family val="2"/>
        <scheme val="minor"/>
      </rPr>
      <t>15.1:</t>
    </r>
    <r>
      <rPr>
        <sz val="11"/>
        <rFont val="Calibri"/>
        <family val="2"/>
        <scheme val="minor"/>
      </rPr>
      <t xml:space="preserve"> Proportion of  leadership positions at regional level held by women and youth</t>
    </r>
  </si>
  <si>
    <r>
      <rPr>
        <b/>
        <sz val="11"/>
        <color theme="1"/>
        <rFont val="Calibri"/>
        <family val="2"/>
        <scheme val="minor"/>
      </rPr>
      <t xml:space="preserve">15.2: </t>
    </r>
    <r>
      <rPr>
        <sz val="11"/>
        <color theme="1"/>
        <rFont val="Calibri"/>
        <family val="2"/>
        <scheme val="minor"/>
      </rPr>
      <t>Number of young people(disaggregated by sex) that benefited from interventions (standardized livelihood and youth friendly services) that facilitate their active and meaningful participation in matters affecting their lives.</t>
    </r>
  </si>
  <si>
    <r>
      <rPr>
        <b/>
        <sz val="11"/>
        <rFont val="Calibri"/>
        <family val="2"/>
        <scheme val="minor"/>
      </rPr>
      <t>15.1.1:</t>
    </r>
    <r>
      <rPr>
        <sz val="11"/>
        <rFont val="Calibri"/>
        <family val="2"/>
        <scheme val="minor"/>
      </rPr>
      <t xml:space="preserve"> No. of out of school adolescents and </t>
    </r>
    <r>
      <rPr>
        <b/>
        <sz val="11"/>
        <rFont val="Calibri"/>
        <family val="2"/>
        <scheme val="minor"/>
      </rPr>
      <t xml:space="preserve">youth </t>
    </r>
    <r>
      <rPr>
        <sz val="11"/>
        <rFont val="Calibri"/>
        <family val="2"/>
        <scheme val="minor"/>
      </rPr>
      <t>who received youth friendly services including life skill education disaggregated by sex</t>
    </r>
  </si>
  <si>
    <r>
      <rPr>
        <b/>
        <u/>
        <sz val="11"/>
        <rFont val="Calibri"/>
        <family val="2"/>
        <scheme val="minor"/>
      </rPr>
      <t xml:space="preserve">Output 15.1: </t>
    </r>
    <r>
      <rPr>
        <sz val="11"/>
        <rFont val="Calibri"/>
        <family val="2"/>
        <scheme val="minor"/>
      </rPr>
      <t xml:space="preserve">Enhanced capacity of adolescents and youth to lead a healthy and productive life with a special focus on the vulnerable including in the humanitarian settings    </t>
    </r>
    <r>
      <rPr>
        <b/>
        <sz val="11"/>
        <rFont val="Calibri"/>
        <family val="2"/>
        <scheme val="minor"/>
      </rPr>
      <t xml:space="preserve">                                                      UN Agencies:  UNICEF, UNFPA, ILO, IOM</t>
    </r>
  </si>
  <si>
    <r>
      <rPr>
        <b/>
        <sz val="11"/>
        <color theme="1"/>
        <rFont val="Calibri"/>
        <family val="2"/>
        <scheme val="minor"/>
      </rPr>
      <t xml:space="preserve">15.1.2: </t>
    </r>
    <r>
      <rPr>
        <sz val="11"/>
        <color theme="1"/>
        <rFont val="Calibri"/>
        <family val="2"/>
        <scheme val="minor"/>
      </rPr>
      <t>No. of adolescents and youth  who received livelihood support disaggregated by sex</t>
    </r>
  </si>
  <si>
    <r>
      <rPr>
        <b/>
        <u/>
        <sz val="11"/>
        <rFont val="Calibri"/>
        <family val="2"/>
        <scheme val="minor"/>
      </rPr>
      <t>Output 15.2:</t>
    </r>
    <r>
      <rPr>
        <b/>
        <sz val="11"/>
        <rFont val="Calibri"/>
        <family val="2"/>
        <scheme val="minor"/>
      </rPr>
      <t xml:space="preserve"> </t>
    </r>
    <r>
      <rPr>
        <sz val="11"/>
        <rFont val="Calibri"/>
        <family val="2"/>
        <scheme val="minor"/>
      </rPr>
      <t xml:space="preserve">Enhanced institutional capacities to update and implement existing policies, strategies and programmes targeting youth and adolescents </t>
    </r>
    <r>
      <rPr>
        <b/>
        <sz val="11"/>
        <rFont val="Calibri"/>
        <family val="2"/>
        <scheme val="minor"/>
      </rPr>
      <t xml:space="preserve">                                                 UN Agencies: UNICEF, UNFPA, ILO, </t>
    </r>
  </si>
  <si>
    <r>
      <rPr>
        <b/>
        <sz val="11"/>
        <rFont val="Calibri"/>
        <family val="2"/>
        <scheme val="minor"/>
      </rPr>
      <t xml:space="preserve"> 15.2.1: </t>
    </r>
    <r>
      <rPr>
        <sz val="11"/>
        <rFont val="Calibri"/>
        <family val="2"/>
        <scheme val="minor"/>
      </rPr>
      <t>Adolescent and youth development package and policy revised and endorsed at the national level</t>
    </r>
  </si>
  <si>
    <r>
      <rPr>
        <b/>
        <sz val="11"/>
        <color theme="1"/>
        <rFont val="Calibri"/>
        <family val="2"/>
        <scheme val="minor"/>
      </rPr>
      <t xml:space="preserve"> 15.2.2: </t>
    </r>
    <r>
      <rPr>
        <sz val="11"/>
        <color theme="1"/>
        <rFont val="Calibri"/>
        <family val="2"/>
        <scheme val="minor"/>
      </rPr>
      <t xml:space="preserve">No. of regions that endorses and implement the revised adolescent and youth development package </t>
    </r>
  </si>
  <si>
    <r>
      <rPr>
        <b/>
        <sz val="11"/>
        <color theme="1"/>
        <rFont val="Calibri"/>
        <family val="2"/>
        <scheme val="minor"/>
      </rPr>
      <t>15.2.3:</t>
    </r>
    <r>
      <rPr>
        <sz val="11"/>
        <color theme="1"/>
        <rFont val="Calibri"/>
        <family val="2"/>
        <scheme val="minor"/>
      </rPr>
      <t xml:space="preserve"> No of institutions that are  providing youth friendly services as per the nationally set standards</t>
    </r>
  </si>
  <si>
    <r>
      <rPr>
        <b/>
        <u/>
        <sz val="11"/>
        <rFont val="Calibri"/>
        <family val="2"/>
        <scheme val="minor"/>
      </rPr>
      <t>Output 15.3:</t>
    </r>
    <r>
      <rPr>
        <sz val="11"/>
        <rFont val="Calibri"/>
        <family val="2"/>
        <scheme val="minor"/>
      </rPr>
      <t xml:space="preserve"> Increased capacity of women, youth and adolescents to participate, organize and network for effective participation, leadership and decision making</t>
    </r>
    <r>
      <rPr>
        <b/>
        <sz val="11"/>
        <rFont val="Calibri"/>
        <family val="2"/>
        <scheme val="minor"/>
      </rPr>
      <t xml:space="preserve">                                                                         UN Agencies:  UN Women, UNICEF, UNDP</t>
    </r>
  </si>
  <si>
    <r>
      <rPr>
        <b/>
        <sz val="11"/>
        <rFont val="Calibri"/>
        <family val="2"/>
        <scheme val="minor"/>
      </rPr>
      <t xml:space="preserve"> 15.3.1:</t>
    </r>
    <r>
      <rPr>
        <sz val="11"/>
        <rFont val="Calibri"/>
        <family val="2"/>
        <scheme val="minor"/>
      </rPr>
      <t xml:space="preserve"> No. of functional youth organizations that effectively mobilize youth and adolescents to demand accountability by duty bearers</t>
    </r>
  </si>
  <si>
    <r>
      <rPr>
        <b/>
        <sz val="11"/>
        <rFont val="Calibri"/>
        <family val="2"/>
        <scheme val="minor"/>
      </rPr>
      <t xml:space="preserve"> 15.3.2:</t>
    </r>
    <r>
      <rPr>
        <sz val="11"/>
        <rFont val="Calibri"/>
        <family val="2"/>
        <scheme val="minor"/>
      </rPr>
      <t xml:space="preserve"> No of regions that endorsed and implemented adolescent development and participation strategy </t>
    </r>
  </si>
  <si>
    <r>
      <rPr>
        <b/>
        <sz val="11"/>
        <rFont val="Calibri"/>
        <family val="2"/>
        <scheme val="minor"/>
      </rPr>
      <t xml:space="preserve">15.3.3: </t>
    </r>
    <r>
      <rPr>
        <sz val="11"/>
        <rFont val="Calibri"/>
        <family val="2"/>
        <scheme val="minor"/>
      </rPr>
      <t xml:space="preserve">National level standards for ethical and meaningful participation of </t>
    </r>
    <r>
      <rPr>
        <b/>
        <sz val="11"/>
        <rFont val="Calibri"/>
        <family val="2"/>
        <scheme val="minor"/>
      </rPr>
      <t>youth</t>
    </r>
    <r>
      <rPr>
        <sz val="11"/>
        <rFont val="Calibri"/>
        <family val="2"/>
        <scheme val="minor"/>
      </rPr>
      <t xml:space="preserve">  developed and endorsed</t>
    </r>
  </si>
  <si>
    <r>
      <rPr>
        <b/>
        <sz val="11"/>
        <color theme="1"/>
        <rFont val="Calibri"/>
        <family val="2"/>
        <scheme val="minor"/>
      </rPr>
      <t xml:space="preserve">15.3.4: </t>
    </r>
    <r>
      <rPr>
        <sz val="11"/>
        <color theme="1"/>
        <rFont val="Calibri"/>
        <family val="2"/>
        <scheme val="minor"/>
      </rPr>
      <t>No of women civil servants and youth who acquired support for obtaining leadership and decision making skills</t>
    </r>
  </si>
  <si>
    <t>UNDAF PILLAR 2: RESILIENCE AND GREEN ECONOMY</t>
  </si>
  <si>
    <t xml:space="preserve">UNDAF 2016-2020: Pillar 4 Governance, Participation and Capacity Development Results and Resources Framework </t>
  </si>
  <si>
    <t>UNDAF June 2016- JUly 2020 PILLAR TWO Results and Resources Framework</t>
  </si>
  <si>
    <t xml:space="preserve">Agencies </t>
  </si>
  <si>
    <t xml:space="preserve">Agencies  </t>
  </si>
  <si>
    <t>UNOHCR</t>
  </si>
  <si>
    <t xml:space="preserve">Agecnies </t>
  </si>
  <si>
    <t>WHO??</t>
  </si>
  <si>
    <t>UNFPA??</t>
  </si>
  <si>
    <t xml:space="preserve">Output 6.1 Total </t>
  </si>
  <si>
    <t>Output 6.4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</si>
</sst>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3">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charset val="134"/>
      <scheme val="minor"/>
    </font>
    <font>
      <b/>
      <sz val="16"/>
      <color theme="1"/>
      <name val="Calibri"/>
      <family val="2"/>
      <scheme val="minor"/>
    </font>
    <font>
      <b/>
      <sz val="16"/>
      <color rgb="FF000000"/>
      <name val="Calibri"/>
      <family val="2"/>
      <scheme val="minor"/>
    </font>
    <font>
      <b/>
      <sz val="16"/>
      <name val="Calibri"/>
      <family val="2"/>
      <scheme val="minor"/>
    </font>
    <font>
      <sz val="16"/>
      <name val="Calibri"/>
      <family val="2"/>
      <scheme val="minor"/>
    </font>
    <font>
      <b/>
      <u/>
      <sz val="16"/>
      <name val="Calibri"/>
      <family val="2"/>
      <scheme val="minor"/>
    </font>
    <font>
      <u/>
      <sz val="16"/>
      <name val="Calibri"/>
      <family val="2"/>
      <scheme val="minor"/>
    </font>
    <font>
      <b/>
      <sz val="12"/>
      <name val="Calibri"/>
      <family val="2"/>
      <scheme val="minor"/>
    </font>
    <font>
      <sz val="12"/>
      <name val="Calibri"/>
      <family val="2"/>
      <scheme val="minor"/>
    </font>
    <font>
      <sz val="12"/>
      <color theme="1"/>
      <name val="Calibri"/>
      <family val="2"/>
      <scheme val="minor"/>
    </font>
    <font>
      <sz val="16"/>
      <color theme="1"/>
      <name val="Calibri"/>
      <family val="2"/>
      <scheme val="minor"/>
    </font>
    <font>
      <b/>
      <u/>
      <sz val="16"/>
      <color theme="1"/>
      <name val="Calibri"/>
      <family val="2"/>
      <scheme val="minor"/>
    </font>
    <font>
      <u/>
      <sz val="16"/>
      <color theme="1"/>
      <name val="Calibri"/>
      <family val="2"/>
      <scheme val="minor"/>
    </font>
    <font>
      <sz val="16"/>
      <color rgb="FF000000"/>
      <name val="Calibri"/>
      <family val="2"/>
      <scheme val="minor"/>
    </font>
    <font>
      <b/>
      <u/>
      <sz val="16"/>
      <color rgb="FF000000"/>
      <name val="Calibri"/>
      <family val="2"/>
      <scheme val="minor"/>
    </font>
    <font>
      <sz val="11"/>
      <name val="Calibri"/>
      <family val="2"/>
      <scheme val="minor"/>
    </font>
    <font>
      <b/>
      <sz val="9"/>
      <color indexed="81"/>
      <name val="Tahoma"/>
      <family val="2"/>
    </font>
    <font>
      <sz val="9"/>
      <color indexed="81"/>
      <name val="Tahoma"/>
      <family val="2"/>
    </font>
    <font>
      <sz val="11"/>
      <color rgb="FFFF0000"/>
      <name val="Calibri"/>
      <family val="2"/>
      <scheme val="minor"/>
    </font>
    <font>
      <b/>
      <i/>
      <sz val="11"/>
      <name val="Calibri"/>
      <family val="2"/>
    </font>
    <font>
      <b/>
      <sz val="11"/>
      <name val="Calibri"/>
      <family val="2"/>
      <scheme val="minor"/>
    </font>
    <font>
      <b/>
      <sz val="11"/>
      <name val="Calibri"/>
      <family val="2"/>
    </font>
    <font>
      <b/>
      <u/>
      <sz val="11"/>
      <name val="Calibri"/>
      <family val="2"/>
    </font>
    <font>
      <sz val="11"/>
      <name val="Calibri"/>
      <family val="2"/>
    </font>
    <font>
      <b/>
      <u/>
      <sz val="11"/>
      <name val="Calibri"/>
      <family val="2"/>
      <scheme val="minor"/>
    </font>
    <font>
      <sz val="10"/>
      <color indexed="8"/>
      <name val="Calibri"/>
      <family val="2"/>
    </font>
    <font>
      <i/>
      <sz val="11"/>
      <name val="Calibri"/>
      <family val="2"/>
      <scheme val="minor"/>
    </font>
    <font>
      <i/>
      <sz val="11"/>
      <color theme="3"/>
      <name val="Calibri"/>
      <family val="2"/>
      <scheme val="minor"/>
    </font>
    <font>
      <strike/>
      <sz val="11"/>
      <name val="Calibri"/>
      <family val="2"/>
    </font>
    <font>
      <sz val="11"/>
      <name val="Candara"/>
      <family val="2"/>
    </font>
    <font>
      <b/>
      <sz val="11"/>
      <color rgb="FF00B050"/>
      <name val="Calibri"/>
      <family val="2"/>
      <scheme val="minor"/>
    </font>
    <font>
      <b/>
      <sz val="11"/>
      <color rgb="FFFF0000"/>
      <name val="Calibri"/>
      <family val="2"/>
      <scheme val="minor"/>
    </font>
    <font>
      <b/>
      <sz val="14"/>
      <color theme="1"/>
      <name val="Calibri"/>
      <family val="2"/>
      <scheme val="minor"/>
    </font>
    <font>
      <sz val="14"/>
      <color theme="1"/>
      <name val="Calibri"/>
      <family val="2"/>
      <scheme val="minor"/>
    </font>
    <font>
      <b/>
      <sz val="11"/>
      <color rgb="FFC00000"/>
      <name val="Calibri"/>
      <family val="2"/>
      <scheme val="minor"/>
    </font>
    <font>
      <u/>
      <sz val="11"/>
      <color theme="10"/>
      <name val="Calibri"/>
      <family val="2"/>
      <scheme val="minor"/>
    </font>
    <font>
      <u/>
      <sz val="11"/>
      <name val="Calibri"/>
      <family val="2"/>
      <scheme val="minor"/>
    </font>
    <font>
      <sz val="11"/>
      <color rgb="FFC00000"/>
      <name val="Calibri"/>
      <family val="2"/>
      <scheme val="minor"/>
    </font>
    <font>
      <sz val="10"/>
      <name val="Calibri"/>
      <family val="2"/>
      <scheme val="minor"/>
    </font>
    <font>
      <b/>
      <sz val="10"/>
      <name val="Calibri"/>
      <family val="2"/>
      <scheme val="minor"/>
    </font>
    <font>
      <b/>
      <sz val="9"/>
      <name val="Calibri"/>
      <family val="2"/>
      <scheme val="minor"/>
    </font>
    <font>
      <sz val="11"/>
      <name val="Times New Roman"/>
      <family val="1"/>
    </font>
    <font>
      <b/>
      <sz val="11"/>
      <color theme="1"/>
      <name val="Calibri"/>
      <family val="2"/>
    </font>
    <font>
      <sz val="11"/>
      <color theme="1"/>
      <name val="Calibri"/>
      <family val="2"/>
    </font>
    <font>
      <b/>
      <sz val="11"/>
      <color rgb="FFC00000"/>
      <name val="Calibri"/>
      <family val="2"/>
    </font>
    <font>
      <b/>
      <u/>
      <sz val="11"/>
      <color theme="1"/>
      <name val="Calibri"/>
      <family val="2"/>
      <scheme val="minor"/>
    </font>
    <font>
      <sz val="11"/>
      <color rgb="FF000000"/>
      <name val="Calibri"/>
      <family val="2"/>
      <scheme val="minor"/>
    </font>
    <font>
      <sz val="11"/>
      <color rgb="FF0000FF"/>
      <name val="Calibri"/>
      <family val="2"/>
      <scheme val="minor"/>
    </font>
    <font>
      <sz val="11"/>
      <color rgb="FF1F4E79"/>
      <name val="Calibri"/>
      <family val="2"/>
      <scheme val="minor"/>
    </font>
    <font>
      <b/>
      <sz val="16"/>
      <color theme="1"/>
      <name val="Calibri"/>
      <family val="2"/>
    </font>
    <font>
      <sz val="16"/>
      <color theme="1"/>
      <name val="Calibri"/>
      <family val="2"/>
    </font>
    <font>
      <b/>
      <u/>
      <sz val="16"/>
      <color theme="1"/>
      <name val="Calibri"/>
      <family val="2"/>
    </font>
    <font>
      <u/>
      <sz val="16"/>
      <color theme="1"/>
      <name val="Calibri"/>
      <family val="2"/>
    </font>
    <font>
      <sz val="16"/>
      <name val="Calibri"/>
      <family val="2"/>
    </font>
    <font>
      <sz val="16"/>
      <color rgb="FF000000"/>
      <name val="Calibri"/>
      <family val="2"/>
    </font>
    <font>
      <sz val="14"/>
      <name val="Calibri"/>
      <family val="2"/>
    </font>
    <font>
      <sz val="12"/>
      <name val="Calibri"/>
      <family val="2"/>
    </font>
    <font>
      <sz val="16"/>
      <color rgb="FF333333"/>
      <name val="Calibri"/>
      <family val="2"/>
      <scheme val="minor"/>
    </font>
    <font>
      <b/>
      <sz val="12"/>
      <color theme="1"/>
      <name val="Calibri"/>
      <family val="2"/>
      <scheme val="minor"/>
    </font>
    <font>
      <sz val="16"/>
      <color rgb="FFFF0000"/>
      <name val="Calibri"/>
      <family val="2"/>
      <scheme val="minor"/>
    </font>
  </fonts>
  <fills count="10">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34998626667073579"/>
        <bgColor indexed="64"/>
      </patternFill>
    </fill>
    <fill>
      <patternFill patternType="solid">
        <fgColor theme="4" tint="0.59999389629810485"/>
        <bgColor indexed="64"/>
      </patternFill>
    </fill>
  </fills>
  <borders count="7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
      <left style="medium">
        <color auto="1"/>
      </left>
      <right/>
      <top/>
      <bottom style="medium">
        <color auto="1"/>
      </bottom>
      <diagonal/>
    </border>
    <border>
      <left/>
      <right style="medium">
        <color rgb="FF000000"/>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diagonal/>
    </border>
    <border>
      <left style="medium">
        <color auto="1"/>
      </left>
      <right/>
      <top style="thin">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style="medium">
        <color auto="1"/>
      </top>
      <bottom style="medium">
        <color auto="1"/>
      </bottom>
      <diagonal/>
    </border>
    <border>
      <left/>
      <right style="thin">
        <color auto="1"/>
      </right>
      <top style="medium">
        <color auto="1"/>
      </top>
      <bottom/>
      <diagonal/>
    </border>
  </borders>
  <cellStyleXfs count="9">
    <xf numFmtId="0" fontId="0" fillId="0" borderId="0"/>
    <xf numFmtId="0" fontId="3" fillId="0" borderId="0"/>
    <xf numFmtId="43" fontId="12" fillId="0" borderId="0" applyFont="0" applyFill="0" applyBorder="0" applyAlignment="0" applyProtection="0"/>
    <xf numFmtId="0" fontId="12"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38" fillId="0" borderId="0" applyNumberFormat="0" applyFill="0" applyBorder="0" applyAlignment="0" applyProtection="0"/>
    <xf numFmtId="43" fontId="1" fillId="0" borderId="0" applyFont="0" applyFill="0" applyBorder="0" applyAlignment="0" applyProtection="0"/>
  </cellStyleXfs>
  <cellXfs count="1425">
    <xf numFmtId="0" fontId="0" fillId="0" borderId="0" xfId="0"/>
    <xf numFmtId="0" fontId="1" fillId="0" borderId="0" xfId="1" applyFont="1"/>
    <xf numFmtId="0" fontId="6" fillId="2" borderId="1" xfId="1" applyFont="1" applyFill="1" applyBorder="1" applyAlignment="1">
      <alignment vertical="center"/>
    </xf>
    <xf numFmtId="0" fontId="6" fillId="2" borderId="6" xfId="1" applyFont="1" applyFill="1" applyBorder="1" applyAlignment="1">
      <alignment vertical="center"/>
    </xf>
    <xf numFmtId="3" fontId="1" fillId="0" borderId="0" xfId="1" applyNumberFormat="1" applyFont="1"/>
    <xf numFmtId="0" fontId="6" fillId="3" borderId="10" xfId="1" applyFont="1" applyFill="1" applyBorder="1" applyAlignment="1">
      <alignment vertical="center" wrapText="1"/>
    </xf>
    <xf numFmtId="0" fontId="1" fillId="0" borderId="0" xfId="1" applyFont="1" applyAlignment="1">
      <alignment horizontal="left" vertical="top"/>
    </xf>
    <xf numFmtId="0" fontId="2" fillId="0" borderId="0" xfId="1" applyFont="1"/>
    <xf numFmtId="0" fontId="1" fillId="4" borderId="0" xfId="1" applyFont="1" applyFill="1"/>
    <xf numFmtId="0" fontId="13" fillId="4" borderId="0" xfId="1" applyFont="1" applyFill="1"/>
    <xf numFmtId="0" fontId="13" fillId="4" borderId="0" xfId="1" applyFont="1" applyFill="1" applyAlignment="1">
      <alignment horizontal="left" vertical="top"/>
    </xf>
    <xf numFmtId="0" fontId="4" fillId="4" borderId="0" xfId="1" applyFont="1" applyFill="1"/>
    <xf numFmtId="0" fontId="13" fillId="0" borderId="0" xfId="1" applyFont="1"/>
    <xf numFmtId="0" fontId="18" fillId="0" borderId="0" xfId="1" applyFont="1"/>
    <xf numFmtId="0" fontId="2" fillId="7" borderId="5" xfId="1" applyFont="1" applyFill="1" applyBorder="1" applyAlignment="1">
      <alignment horizontal="left" vertical="top"/>
    </xf>
    <xf numFmtId="0" fontId="23" fillId="7" borderId="10" xfId="1" applyFont="1" applyFill="1" applyBorder="1" applyAlignment="1">
      <alignment vertical="center" wrapText="1"/>
    </xf>
    <xf numFmtId="43" fontId="1" fillId="0" borderId="0" xfId="1" applyNumberFormat="1" applyFont="1"/>
    <xf numFmtId="0" fontId="30" fillId="4" borderId="0" xfId="1" applyFont="1" applyFill="1"/>
    <xf numFmtId="0" fontId="1" fillId="0" borderId="0" xfId="6"/>
    <xf numFmtId="0" fontId="36" fillId="0" borderId="0" xfId="6" applyFont="1"/>
    <xf numFmtId="0" fontId="1" fillId="0" borderId="0" xfId="6" applyAlignment="1">
      <alignment horizontal="left" vertical="center"/>
    </xf>
    <xf numFmtId="0" fontId="2" fillId="8" borderId="39" xfId="6" applyFont="1" applyFill="1" applyBorder="1" applyAlignment="1">
      <alignment horizontal="left" vertical="center" wrapText="1"/>
    </xf>
    <xf numFmtId="0" fontId="2" fillId="8" borderId="40" xfId="6" applyFont="1" applyFill="1" applyBorder="1" applyAlignment="1">
      <alignment horizontal="left" vertical="center" wrapText="1"/>
    </xf>
    <xf numFmtId="0" fontId="1" fillId="0" borderId="0" xfId="6" applyFont="1"/>
    <xf numFmtId="0" fontId="1" fillId="0" borderId="0" xfId="6" applyBorder="1"/>
    <xf numFmtId="3" fontId="1" fillId="0" borderId="0" xfId="6" applyNumberFormat="1"/>
    <xf numFmtId="0" fontId="1" fillId="0" borderId="0" xfId="6" applyFont="1" applyAlignment="1">
      <alignment horizontal="left" vertical="top"/>
    </xf>
    <xf numFmtId="0" fontId="45" fillId="6" borderId="0" xfId="3" applyFont="1" applyFill="1" applyAlignment="1">
      <alignment horizontal="left" vertical="center"/>
    </xf>
    <xf numFmtId="0" fontId="45" fillId="6" borderId="0" xfId="3" applyFont="1" applyFill="1" applyAlignment="1">
      <alignment vertical="center"/>
    </xf>
    <xf numFmtId="0" fontId="45" fillId="6" borderId="0" xfId="3" applyFont="1" applyFill="1" applyBorder="1" applyAlignment="1">
      <alignment vertical="center"/>
    </xf>
    <xf numFmtId="0" fontId="46" fillId="0" borderId="60" xfId="3" applyFont="1" applyBorder="1"/>
    <xf numFmtId="0" fontId="46" fillId="0" borderId="0" xfId="3" applyFont="1" applyBorder="1"/>
    <xf numFmtId="0" fontId="46" fillId="0" borderId="0" xfId="3" applyFont="1"/>
    <xf numFmtId="3" fontId="47" fillId="0" borderId="60" xfId="3" applyNumberFormat="1" applyFont="1" applyBorder="1"/>
    <xf numFmtId="3" fontId="47" fillId="0" borderId="0" xfId="3" applyNumberFormat="1" applyFont="1" applyBorder="1"/>
    <xf numFmtId="3" fontId="46" fillId="0" borderId="60" xfId="3" applyNumberFormat="1" applyFont="1" applyBorder="1" applyAlignment="1">
      <alignment horizontal="left" vertical="top" wrapText="1"/>
    </xf>
    <xf numFmtId="3" fontId="46" fillId="0" borderId="0" xfId="3" applyNumberFormat="1" applyFont="1" applyBorder="1" applyAlignment="1">
      <alignment horizontal="left" vertical="top" wrapText="1"/>
    </xf>
    <xf numFmtId="164" fontId="46" fillId="0" borderId="0" xfId="2" applyNumberFormat="1" applyFont="1"/>
    <xf numFmtId="0" fontId="46" fillId="0" borderId="0" xfId="3" applyFont="1" applyBorder="1" applyAlignment="1">
      <alignment horizontal="left" vertical="top" wrapText="1"/>
    </xf>
    <xf numFmtId="3" fontId="46" fillId="0" borderId="0" xfId="3" applyNumberFormat="1" applyFont="1"/>
    <xf numFmtId="164" fontId="46" fillId="0" borderId="0" xfId="3" applyNumberFormat="1" applyFont="1"/>
    <xf numFmtId="3" fontId="46" fillId="0" borderId="60" xfId="3" applyNumberFormat="1" applyFont="1" applyBorder="1" applyAlignment="1">
      <alignment vertical="top" wrapText="1"/>
    </xf>
    <xf numFmtId="3" fontId="46" fillId="0" borderId="0" xfId="3" applyNumberFormat="1" applyFont="1" applyBorder="1" applyAlignment="1">
      <alignment vertical="top" wrapText="1"/>
    </xf>
    <xf numFmtId="0" fontId="45" fillId="0" borderId="0" xfId="3" applyFont="1"/>
    <xf numFmtId="0" fontId="46" fillId="0" borderId="0" xfId="3" applyFont="1" applyBorder="1" applyAlignment="1">
      <alignment vertical="top" wrapText="1"/>
    </xf>
    <xf numFmtId="3" fontId="46" fillId="0" borderId="60" xfId="3" applyNumberFormat="1" applyFont="1" applyBorder="1"/>
    <xf numFmtId="3" fontId="46" fillId="0" borderId="0" xfId="3" applyNumberFormat="1" applyFont="1" applyBorder="1"/>
    <xf numFmtId="164" fontId="45" fillId="0" borderId="0" xfId="2" applyNumberFormat="1" applyFont="1"/>
    <xf numFmtId="0" fontId="47" fillId="0" borderId="0" xfId="3" applyFont="1" applyBorder="1"/>
    <xf numFmtId="43" fontId="47" fillId="0" borderId="60" xfId="3" applyNumberFormat="1" applyFont="1" applyBorder="1"/>
    <xf numFmtId="3" fontId="46" fillId="0" borderId="60" xfId="3" applyNumberFormat="1" applyFont="1" applyBorder="1" applyAlignment="1">
      <alignment horizontal="left" vertical="center" wrapText="1"/>
    </xf>
    <xf numFmtId="3" fontId="46" fillId="0" borderId="0" xfId="3" applyNumberFormat="1" applyFont="1" applyBorder="1" applyAlignment="1">
      <alignment horizontal="left" vertical="center" wrapText="1"/>
    </xf>
    <xf numFmtId="0" fontId="46" fillId="0" borderId="0" xfId="3" applyFont="1" applyBorder="1" applyAlignment="1">
      <alignment horizontal="left" vertical="center" wrapText="1"/>
    </xf>
    <xf numFmtId="43" fontId="46" fillId="0" borderId="60" xfId="2" applyFont="1" applyBorder="1" applyAlignment="1">
      <alignment horizontal="left" vertical="top" wrapText="1"/>
    </xf>
    <xf numFmtId="43" fontId="47" fillId="0" borderId="60" xfId="2" applyFont="1" applyBorder="1" applyAlignment="1">
      <alignment horizontal="left" vertical="top" wrapText="1"/>
    </xf>
    <xf numFmtId="0" fontId="47" fillId="0" borderId="60" xfId="3" applyFont="1" applyBorder="1"/>
    <xf numFmtId="3" fontId="46" fillId="0" borderId="60" xfId="3" applyNumberFormat="1" applyFont="1" applyBorder="1" applyAlignment="1">
      <alignment vertical="center" wrapText="1"/>
    </xf>
    <xf numFmtId="3" fontId="46" fillId="0" borderId="0" xfId="3" applyNumberFormat="1" applyFont="1" applyBorder="1" applyAlignment="1">
      <alignment vertical="center" wrapText="1"/>
    </xf>
    <xf numFmtId="0" fontId="4" fillId="0" borderId="0" xfId="1" applyFont="1" applyAlignment="1">
      <alignment vertical="top" wrapText="1"/>
    </xf>
    <xf numFmtId="0" fontId="1" fillId="0" borderId="0" xfId="1" applyFont="1" applyAlignment="1">
      <alignment vertical="top"/>
    </xf>
    <xf numFmtId="0" fontId="1" fillId="3" borderId="0" xfId="1" applyFont="1" applyFill="1"/>
    <xf numFmtId="3" fontId="2" fillId="3" borderId="0" xfId="1" applyNumberFormat="1" applyFont="1" applyFill="1"/>
    <xf numFmtId="0" fontId="2" fillId="3" borderId="2" xfId="1" applyFont="1" applyFill="1" applyBorder="1" applyAlignment="1">
      <alignment vertical="center" wrapText="1"/>
    </xf>
    <xf numFmtId="0" fontId="2" fillId="3" borderId="10" xfId="1" applyFont="1" applyFill="1" applyBorder="1" applyAlignment="1">
      <alignment vertical="center" wrapText="1"/>
    </xf>
    <xf numFmtId="0" fontId="18" fillId="0" borderId="8"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18" fillId="0" borderId="2" xfId="1" applyFont="1" applyFill="1" applyBorder="1" applyAlignment="1">
      <alignment vertical="center" wrapText="1"/>
    </xf>
    <xf numFmtId="0" fontId="18" fillId="0" borderId="7" xfId="1" applyFont="1" applyFill="1" applyBorder="1" applyAlignment="1">
      <alignment vertical="center" wrapText="1"/>
    </xf>
    <xf numFmtId="0" fontId="18" fillId="0" borderId="19"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12" xfId="1" applyFont="1" applyFill="1" applyBorder="1" applyAlignment="1">
      <alignment horizontal="left" vertical="center" wrapText="1"/>
    </xf>
    <xf numFmtId="0" fontId="1" fillId="0" borderId="9" xfId="1" applyFont="1" applyFill="1" applyBorder="1" applyAlignment="1">
      <alignment vertical="center" wrapText="1"/>
    </xf>
    <xf numFmtId="0" fontId="1" fillId="0" borderId="12" xfId="1" applyFont="1" applyFill="1" applyBorder="1" applyAlignment="1">
      <alignment vertical="center" wrapText="1"/>
    </xf>
    <xf numFmtId="0" fontId="1" fillId="0" borderId="5" xfId="1" applyFont="1" applyFill="1" applyBorder="1" applyAlignment="1">
      <alignment horizontal="left" vertical="top" wrapText="1"/>
    </xf>
    <xf numFmtId="0" fontId="0" fillId="0" borderId="0" xfId="1" applyFont="1"/>
    <xf numFmtId="0" fontId="0" fillId="4" borderId="0" xfId="1" applyFont="1" applyFill="1"/>
    <xf numFmtId="3" fontId="0" fillId="0" borderId="0" xfId="1" applyNumberFormat="1" applyFont="1"/>
    <xf numFmtId="3" fontId="47" fillId="0" borderId="0" xfId="3" applyNumberFormat="1" applyFont="1" applyBorder="1" applyAlignment="1">
      <alignment horizontal="left" vertical="top" wrapText="1"/>
    </xf>
    <xf numFmtId="0" fontId="53" fillId="3" borderId="10" xfId="3" applyFont="1" applyFill="1" applyBorder="1" applyAlignment="1">
      <alignment horizontal="center" vertical="center" wrapText="1"/>
    </xf>
    <xf numFmtId="0" fontId="53" fillId="3" borderId="1" xfId="3" applyFont="1" applyFill="1" applyBorder="1" applyAlignment="1">
      <alignment horizontal="center" vertical="center" wrapText="1"/>
    </xf>
    <xf numFmtId="0" fontId="53" fillId="0" borderId="20" xfId="3" applyFont="1" applyFill="1" applyBorder="1" applyAlignment="1">
      <alignment vertical="center" wrapText="1"/>
    </xf>
    <xf numFmtId="0" fontId="53" fillId="0" borderId="67" xfId="3" applyFont="1" applyFill="1" applyBorder="1" applyAlignment="1">
      <alignment vertical="center" wrapText="1"/>
    </xf>
    <xf numFmtId="0" fontId="53" fillId="0" borderId="0" xfId="3" applyFont="1"/>
    <xf numFmtId="9" fontId="53" fillId="0" borderId="12" xfId="3" applyNumberFormat="1" applyFont="1" applyFill="1" applyBorder="1" applyAlignment="1">
      <alignment horizontal="left" vertical="top" wrapText="1"/>
    </xf>
    <xf numFmtId="0" fontId="56" fillId="0" borderId="7" xfId="3" applyFont="1" applyFill="1" applyBorder="1" applyAlignment="1">
      <alignment horizontal="left" vertical="top" wrapText="1"/>
    </xf>
    <xf numFmtId="0" fontId="53" fillId="0" borderId="7" xfId="3" applyFont="1" applyFill="1" applyBorder="1" applyAlignment="1">
      <alignment horizontal="left" vertical="top" wrapText="1"/>
    </xf>
    <xf numFmtId="0" fontId="53" fillId="0" borderId="12" xfId="3" applyFont="1" applyFill="1" applyBorder="1" applyAlignment="1">
      <alignment horizontal="left" vertical="top" wrapText="1"/>
    </xf>
    <xf numFmtId="0" fontId="53" fillId="0" borderId="47" xfId="3" applyFont="1" applyFill="1" applyBorder="1" applyAlignment="1">
      <alignment horizontal="left" vertical="top" wrapText="1"/>
    </xf>
    <xf numFmtId="0" fontId="53" fillId="0" borderId="7" xfId="3" applyFont="1" applyFill="1" applyBorder="1" applyAlignment="1">
      <alignment vertical="top" wrapText="1"/>
    </xf>
    <xf numFmtId="0" fontId="53" fillId="0" borderId="0" xfId="3" applyFont="1" applyAlignment="1">
      <alignment horizontal="left" vertical="top" wrapText="1"/>
    </xf>
    <xf numFmtId="0" fontId="47" fillId="0" borderId="0" xfId="3" applyFont="1" applyBorder="1" applyAlignment="1">
      <alignment horizontal="left" vertical="top" wrapText="1"/>
    </xf>
    <xf numFmtId="0" fontId="2" fillId="7" borderId="19" xfId="1" applyFont="1" applyFill="1" applyBorder="1" applyAlignment="1">
      <alignment horizontal="left" vertical="top"/>
    </xf>
    <xf numFmtId="0" fontId="2" fillId="0" borderId="20" xfId="1" applyFont="1" applyBorder="1"/>
    <xf numFmtId="0" fontId="2" fillId="5" borderId="20" xfId="1" applyFont="1" applyFill="1" applyBorder="1"/>
    <xf numFmtId="0" fontId="1" fillId="0" borderId="0" xfId="1" applyFont="1" applyBorder="1" applyAlignment="1">
      <alignment horizontal="left" vertical="top" wrapText="1"/>
    </xf>
    <xf numFmtId="0" fontId="18" fillId="0" borderId="0" xfId="1" applyFont="1" applyFill="1" applyBorder="1" applyAlignment="1">
      <alignment horizontal="left" vertical="center" wrapText="1"/>
    </xf>
    <xf numFmtId="0" fontId="1" fillId="0" borderId="20" xfId="1" applyFont="1" applyFill="1" applyBorder="1" applyAlignment="1">
      <alignment vertical="center" wrapText="1"/>
    </xf>
    <xf numFmtId="0" fontId="1" fillId="0" borderId="0" xfId="1" applyFont="1" applyFill="1" applyBorder="1" applyAlignment="1">
      <alignment horizontal="justify" vertical="center" wrapText="1"/>
    </xf>
    <xf numFmtId="3" fontId="2" fillId="5" borderId="20" xfId="1" applyNumberFormat="1" applyFont="1" applyFill="1" applyBorder="1"/>
    <xf numFmtId="0" fontId="0" fillId="0" borderId="0" xfId="1" applyFont="1" applyAlignment="1">
      <alignment horizontal="left" vertical="top"/>
    </xf>
    <xf numFmtId="0" fontId="1" fillId="0" borderId="20" xfId="1" applyFont="1" applyBorder="1"/>
    <xf numFmtId="0" fontId="61" fillId="0" borderId="20" xfId="1" applyFont="1" applyBorder="1" applyAlignment="1">
      <alignment horizontal="left" vertical="top"/>
    </xf>
    <xf numFmtId="3" fontId="12" fillId="0" borderId="20" xfId="1" applyNumberFormat="1" applyFont="1" applyBorder="1"/>
    <xf numFmtId="0" fontId="61" fillId="0" borderId="20" xfId="1" applyFont="1" applyBorder="1"/>
    <xf numFmtId="43" fontId="12" fillId="0" borderId="20" xfId="1" applyNumberFormat="1" applyFont="1" applyBorder="1"/>
    <xf numFmtId="0" fontId="12" fillId="0" borderId="20" xfId="1" applyFont="1" applyBorder="1"/>
    <xf numFmtId="0" fontId="61" fillId="0" borderId="0" xfId="1" applyFont="1"/>
    <xf numFmtId="0" fontId="1" fillId="0" borderId="20" xfId="6" applyFont="1" applyBorder="1"/>
    <xf numFmtId="0" fontId="1" fillId="0" borderId="20" xfId="6" applyBorder="1"/>
    <xf numFmtId="3" fontId="1" fillId="0" borderId="20" xfId="6" applyNumberFormat="1" applyFont="1" applyBorder="1"/>
    <xf numFmtId="3" fontId="1" fillId="0" borderId="20" xfId="6" applyNumberFormat="1" applyBorder="1"/>
    <xf numFmtId="3" fontId="2" fillId="5" borderId="0" xfId="6" applyNumberFormat="1" applyFont="1" applyFill="1"/>
    <xf numFmtId="43" fontId="1" fillId="0" borderId="0" xfId="4"/>
    <xf numFmtId="164" fontId="1" fillId="0" borderId="0" xfId="1" applyNumberFormat="1" applyFont="1"/>
    <xf numFmtId="43" fontId="1" fillId="0" borderId="0" xfId="4" applyFont="1"/>
    <xf numFmtId="0" fontId="0" fillId="0" borderId="20" xfId="1" applyFont="1" applyBorder="1"/>
    <xf numFmtId="0" fontId="0" fillId="4" borderId="20" xfId="1" applyFont="1" applyFill="1" applyBorder="1"/>
    <xf numFmtId="0" fontId="0" fillId="0" borderId="0" xfId="1" applyFont="1" applyBorder="1"/>
    <xf numFmtId="0" fontId="0" fillId="4" borderId="0" xfId="1" applyFont="1" applyFill="1" applyBorder="1"/>
    <xf numFmtId="0" fontId="0" fillId="0" borderId="0" xfId="0" applyBorder="1" applyAlignment="1">
      <alignment horizontal="center"/>
    </xf>
    <xf numFmtId="0" fontId="2" fillId="9" borderId="20" xfId="0" applyFont="1" applyFill="1" applyBorder="1"/>
    <xf numFmtId="0" fontId="0" fillId="0" borderId="20" xfId="0" applyBorder="1"/>
    <xf numFmtId="164" fontId="0" fillId="0" borderId="20" xfId="4" applyNumberFormat="1" applyFont="1" applyBorder="1"/>
    <xf numFmtId="164" fontId="0" fillId="0" borderId="0" xfId="4" applyNumberFormat="1" applyFont="1" applyBorder="1"/>
    <xf numFmtId="0" fontId="0" fillId="0" borderId="20" xfId="0" applyFill="1" applyBorder="1"/>
    <xf numFmtId="164" fontId="0" fillId="0" borderId="0" xfId="4" applyNumberFormat="1" applyFont="1"/>
    <xf numFmtId="3" fontId="18" fillId="0" borderId="26" xfId="1" applyNumberFormat="1" applyFont="1" applyBorder="1" applyAlignment="1">
      <alignment horizontal="right" vertical="top" wrapText="1"/>
    </xf>
    <xf numFmtId="43" fontId="0" fillId="0" borderId="0" xfId="4" applyFont="1"/>
    <xf numFmtId="0" fontId="0" fillId="5" borderId="22" xfId="0" applyFill="1" applyBorder="1"/>
    <xf numFmtId="164" fontId="0" fillId="5" borderId="0" xfId="0" applyNumberFormat="1" applyFill="1"/>
    <xf numFmtId="164" fontId="0" fillId="0" borderId="0" xfId="0" applyNumberFormat="1"/>
    <xf numFmtId="0" fontId="6" fillId="3" borderId="2" xfId="1" applyFont="1" applyFill="1" applyBorder="1" applyAlignment="1">
      <alignment vertical="center" wrapText="1"/>
    </xf>
    <xf numFmtId="0" fontId="6" fillId="3" borderId="10" xfId="1" applyFont="1" applyFill="1" applyBorder="1" applyAlignment="1">
      <alignment vertical="center" wrapText="1"/>
    </xf>
    <xf numFmtId="0" fontId="52" fillId="3" borderId="2" xfId="3" applyFont="1" applyFill="1" applyBorder="1" applyAlignment="1">
      <alignment horizontal="center" vertical="center" wrapText="1"/>
    </xf>
    <xf numFmtId="0" fontId="52" fillId="3" borderId="10" xfId="3" applyFont="1" applyFill="1" applyBorder="1" applyAlignment="1">
      <alignment horizontal="center" vertical="center" wrapText="1"/>
    </xf>
    <xf numFmtId="0" fontId="1" fillId="0" borderId="0" xfId="1" applyFont="1" applyAlignment="1">
      <alignment horizontal="right"/>
    </xf>
    <xf numFmtId="0" fontId="23" fillId="7" borderId="2" xfId="1" applyFont="1" applyFill="1" applyBorder="1" applyAlignment="1">
      <alignment horizontal="right" wrapText="1"/>
    </xf>
    <xf numFmtId="0" fontId="23" fillId="7" borderId="10" xfId="1" applyFont="1" applyFill="1" applyBorder="1" applyAlignment="1">
      <alignment horizontal="right" wrapText="1"/>
    </xf>
    <xf numFmtId="0" fontId="2" fillId="8" borderId="72" xfId="6" applyFont="1" applyFill="1" applyBorder="1" applyAlignment="1">
      <alignment horizontal="left" vertical="center" wrapText="1"/>
    </xf>
    <xf numFmtId="0" fontId="2" fillId="8" borderId="20" xfId="6" applyFont="1" applyFill="1" applyBorder="1" applyAlignment="1">
      <alignment horizontal="left" vertical="center" wrapText="1"/>
    </xf>
    <xf numFmtId="0" fontId="0" fillId="0" borderId="10" xfId="1" applyFont="1" applyFill="1" applyBorder="1" applyAlignment="1">
      <alignment horizontal="justify" vertical="center" wrapText="1"/>
    </xf>
    <xf numFmtId="0" fontId="6" fillId="3" borderId="19" xfId="1" applyFont="1" applyFill="1" applyBorder="1" applyAlignment="1">
      <alignment vertical="center" wrapText="1"/>
    </xf>
    <xf numFmtId="0" fontId="18" fillId="0" borderId="12" xfId="1" applyFont="1" applyFill="1" applyBorder="1" applyAlignment="1">
      <alignment horizontal="left" vertical="top" wrapText="1"/>
    </xf>
    <xf numFmtId="0" fontId="27" fillId="0" borderId="12" xfId="1" applyFont="1" applyFill="1" applyBorder="1" applyAlignment="1">
      <alignment horizontal="left" vertical="top" wrapText="1"/>
    </xf>
    <xf numFmtId="0" fontId="18" fillId="0" borderId="7" xfId="1" applyFont="1" applyFill="1" applyBorder="1" applyAlignment="1">
      <alignment horizontal="left" vertical="top" wrapText="1"/>
    </xf>
    <xf numFmtId="0" fontId="23" fillId="0" borderId="7" xfId="1" applyFont="1" applyFill="1" applyBorder="1" applyAlignment="1">
      <alignment horizontal="right" wrapText="1"/>
    </xf>
    <xf numFmtId="0" fontId="23" fillId="0" borderId="12" xfId="1" applyFont="1" applyFill="1" applyBorder="1" applyAlignment="1">
      <alignment horizontal="left" vertical="top" wrapText="1"/>
    </xf>
    <xf numFmtId="0" fontId="18" fillId="0" borderId="9" xfId="1" applyFont="1" applyFill="1" applyBorder="1" applyAlignment="1">
      <alignment horizontal="left" vertical="top" wrapText="1"/>
    </xf>
    <xf numFmtId="0" fontId="23" fillId="0" borderId="9" xfId="1" applyFont="1" applyFill="1" applyBorder="1" applyAlignment="1">
      <alignment horizontal="right" wrapText="1"/>
    </xf>
    <xf numFmtId="0" fontId="23" fillId="0" borderId="10" xfId="1" applyFont="1" applyFill="1" applyBorder="1" applyAlignment="1">
      <alignment horizontal="left" vertical="top" wrapText="1"/>
    </xf>
    <xf numFmtId="0" fontId="18" fillId="0" borderId="11" xfId="1" applyFont="1" applyFill="1" applyBorder="1" applyAlignment="1">
      <alignment horizontal="left" vertical="top" wrapText="1"/>
    </xf>
    <xf numFmtId="0" fontId="18" fillId="0" borderId="10" xfId="1" applyFont="1" applyFill="1" applyBorder="1" applyAlignment="1">
      <alignment horizontal="left" vertical="top" wrapText="1"/>
    </xf>
    <xf numFmtId="0" fontId="23" fillId="0" borderId="11" xfId="1" applyFont="1" applyFill="1" applyBorder="1" applyAlignment="1">
      <alignment horizontal="right" wrapText="1"/>
    </xf>
    <xf numFmtId="0" fontId="1" fillId="0" borderId="0" xfId="1" applyFont="1" applyFill="1"/>
    <xf numFmtId="0" fontId="23" fillId="0" borderId="9" xfId="1" applyFont="1" applyFill="1" applyBorder="1" applyAlignment="1">
      <alignment horizontal="center" vertical="center" wrapText="1"/>
    </xf>
    <xf numFmtId="0" fontId="23" fillId="0" borderId="19" xfId="1" applyFont="1" applyFill="1" applyBorder="1" applyAlignment="1">
      <alignment horizontal="right" wrapText="1"/>
    </xf>
    <xf numFmtId="0" fontId="18" fillId="0" borderId="5"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12" xfId="1" applyFont="1" applyFill="1" applyBorder="1" applyAlignment="1">
      <alignment horizontal="right" wrapText="1"/>
    </xf>
    <xf numFmtId="43" fontId="18" fillId="0" borderId="12" xfId="4" applyFont="1" applyFill="1" applyBorder="1" applyAlignment="1">
      <alignment horizontal="right" wrapText="1"/>
    </xf>
    <xf numFmtId="164" fontId="18" fillId="0" borderId="12" xfId="5" applyNumberFormat="1" applyFont="1" applyFill="1" applyBorder="1" applyAlignment="1">
      <alignment horizontal="right" wrapText="1"/>
    </xf>
    <xf numFmtId="164" fontId="1" fillId="0" borderId="12" xfId="5" applyNumberFormat="1" applyFont="1" applyFill="1" applyBorder="1" applyAlignment="1">
      <alignment horizontal="right" wrapText="1"/>
    </xf>
    <xf numFmtId="43" fontId="1" fillId="0" borderId="12" xfId="2" applyFont="1" applyFill="1" applyBorder="1" applyAlignment="1">
      <alignment horizontal="right" wrapText="1"/>
    </xf>
    <xf numFmtId="9" fontId="18" fillId="0" borderId="10" xfId="1" applyNumberFormat="1" applyFont="1" applyFill="1" applyBorder="1" applyAlignment="1">
      <alignment horizontal="left" vertical="top" wrapText="1"/>
    </xf>
    <xf numFmtId="0" fontId="18" fillId="0" borderId="12" xfId="1" applyFont="1" applyFill="1" applyBorder="1" applyAlignment="1">
      <alignment vertical="top" wrapText="1"/>
    </xf>
    <xf numFmtId="0" fontId="18" fillId="0" borderId="10" xfId="1" applyFont="1" applyFill="1" applyBorder="1" applyAlignment="1">
      <alignment vertical="center" wrapText="1"/>
    </xf>
    <xf numFmtId="0" fontId="18" fillId="0" borderId="19" xfId="1" applyFont="1" applyFill="1" applyBorder="1" applyAlignment="1">
      <alignment horizontal="right" wrapText="1"/>
    </xf>
    <xf numFmtId="0" fontId="18" fillId="0" borderId="38" xfId="1" applyFont="1" applyFill="1" applyBorder="1" applyAlignment="1">
      <alignment vertical="top" wrapText="1"/>
    </xf>
    <xf numFmtId="0" fontId="18" fillId="0" borderId="39" xfId="1" applyFont="1" applyFill="1" applyBorder="1" applyAlignment="1">
      <alignment vertical="top" wrapText="1"/>
    </xf>
    <xf numFmtId="0" fontId="18" fillId="0" borderId="40" xfId="1" applyFont="1" applyFill="1" applyBorder="1" applyAlignment="1">
      <alignment vertical="top" wrapText="1"/>
    </xf>
    <xf numFmtId="0" fontId="18" fillId="0" borderId="5" xfId="1" applyFont="1" applyFill="1" applyBorder="1" applyAlignment="1">
      <alignment vertical="top" wrapText="1"/>
    </xf>
    <xf numFmtId="0" fontId="18" fillId="0" borderId="41" xfId="1" applyFont="1" applyFill="1" applyBorder="1" applyAlignment="1">
      <alignment vertical="top" wrapText="1"/>
    </xf>
    <xf numFmtId="0" fontId="18" fillId="0" borderId="10" xfId="1" applyFont="1" applyFill="1" applyBorder="1" applyAlignment="1">
      <alignment vertical="top" wrapText="1"/>
    </xf>
    <xf numFmtId="43" fontId="23" fillId="0" borderId="11" xfId="1" applyNumberFormat="1" applyFont="1" applyFill="1" applyBorder="1" applyAlignment="1">
      <alignment vertical="center" wrapText="1"/>
    </xf>
    <xf numFmtId="164" fontId="23" fillId="0" borderId="42" xfId="1" applyNumberFormat="1" applyFont="1" applyFill="1" applyBorder="1" applyAlignment="1">
      <alignment vertical="center" wrapText="1"/>
    </xf>
    <xf numFmtId="164" fontId="23" fillId="0" borderId="10" xfId="1" applyNumberFormat="1" applyFont="1" applyFill="1" applyBorder="1" applyAlignment="1">
      <alignment vertical="center" wrapText="1"/>
    </xf>
    <xf numFmtId="3" fontId="18" fillId="0" borderId="12" xfId="1" applyNumberFormat="1" applyFont="1" applyFill="1" applyBorder="1" applyAlignment="1">
      <alignment horizontal="right" wrapText="1"/>
    </xf>
    <xf numFmtId="37" fontId="18" fillId="0" borderId="12" xfId="5" applyNumberFormat="1" applyFont="1" applyFill="1" applyBorder="1" applyAlignment="1">
      <alignment horizontal="right" wrapText="1"/>
    </xf>
    <xf numFmtId="43" fontId="18" fillId="0" borderId="12" xfId="2" applyFont="1" applyFill="1" applyBorder="1" applyAlignment="1">
      <alignment horizontal="right" wrapText="1"/>
    </xf>
    <xf numFmtId="0" fontId="23" fillId="0" borderId="10" xfId="1" applyFont="1" applyFill="1" applyBorder="1" applyAlignment="1">
      <alignment horizontal="right" wrapText="1"/>
    </xf>
    <xf numFmtId="43" fontId="23" fillId="0" borderId="10" xfId="4" applyFont="1" applyFill="1" applyBorder="1" applyAlignment="1">
      <alignment horizontal="left" vertical="top" wrapText="1"/>
    </xf>
    <xf numFmtId="0" fontId="18" fillId="0" borderId="8" xfId="1" applyFont="1" applyFill="1" applyBorder="1" applyAlignment="1">
      <alignment horizontal="right" wrapText="1"/>
    </xf>
    <xf numFmtId="3" fontId="18" fillId="0" borderId="8" xfId="1" applyNumberFormat="1" applyFont="1" applyFill="1" applyBorder="1" applyAlignment="1">
      <alignment wrapText="1"/>
    </xf>
    <xf numFmtId="164" fontId="18" fillId="0" borderId="8" xfId="5" applyNumberFormat="1" applyFont="1" applyFill="1" applyBorder="1" applyAlignment="1">
      <alignment wrapText="1"/>
    </xf>
    <xf numFmtId="164" fontId="18" fillId="0" borderId="12" xfId="5" applyNumberFormat="1" applyFont="1" applyFill="1" applyBorder="1" applyAlignment="1">
      <alignment wrapText="1"/>
    </xf>
    <xf numFmtId="3" fontId="18" fillId="0" borderId="43" xfId="0" applyNumberFormat="1" applyFont="1" applyFill="1" applyBorder="1" applyAlignment="1">
      <alignment horizontal="left" vertical="top" wrapText="1"/>
    </xf>
    <xf numFmtId="164" fontId="1" fillId="0" borderId="12" xfId="5" applyNumberFormat="1" applyFont="1" applyFill="1" applyBorder="1" applyAlignment="1">
      <alignment wrapText="1"/>
    </xf>
    <xf numFmtId="3" fontId="18" fillId="0" borderId="9" xfId="1" applyNumberFormat="1" applyFont="1" applyFill="1" applyBorder="1" applyAlignment="1">
      <alignment wrapText="1"/>
    </xf>
    <xf numFmtId="0" fontId="18" fillId="0" borderId="9" xfId="1" applyFont="1" applyFill="1" applyBorder="1" applyAlignment="1">
      <alignment wrapText="1"/>
    </xf>
    <xf numFmtId="0" fontId="18" fillId="0" borderId="11" xfId="1" applyFont="1" applyFill="1" applyBorder="1" applyAlignment="1">
      <alignment wrapText="1"/>
    </xf>
    <xf numFmtId="3" fontId="18" fillId="0" borderId="11" xfId="1" applyNumberFormat="1" applyFont="1" applyFill="1" applyBorder="1" applyAlignment="1">
      <alignment wrapText="1"/>
    </xf>
    <xf numFmtId="0" fontId="18" fillId="0" borderId="7" xfId="1" applyFont="1" applyFill="1" applyBorder="1" applyAlignment="1">
      <alignment horizontal="center" vertical="center" wrapText="1"/>
    </xf>
    <xf numFmtId="3" fontId="18" fillId="0" borderId="0" xfId="0" applyNumberFormat="1" applyFont="1" applyFill="1" applyAlignment="1"/>
    <xf numFmtId="3" fontId="18" fillId="0" borderId="7" xfId="1" applyNumberFormat="1" applyFont="1" applyFill="1" applyBorder="1" applyAlignment="1">
      <alignment horizontal="center" wrapText="1"/>
    </xf>
    <xf numFmtId="0" fontId="18" fillId="0" borderId="9" xfId="1" applyFont="1" applyFill="1" applyBorder="1" applyAlignment="1">
      <alignment vertical="center" wrapText="1"/>
    </xf>
    <xf numFmtId="0" fontId="18" fillId="0" borderId="9" xfId="1" applyFont="1" applyFill="1" applyBorder="1" applyAlignment="1">
      <alignment horizontal="center" vertical="center" wrapText="1"/>
    </xf>
    <xf numFmtId="0" fontId="18" fillId="0" borderId="9" xfId="1" applyFont="1" applyFill="1" applyBorder="1" applyAlignment="1">
      <alignment horizontal="right" wrapText="1"/>
    </xf>
    <xf numFmtId="3" fontId="18" fillId="0" borderId="9" xfId="1" applyNumberFormat="1" applyFont="1" applyFill="1" applyBorder="1" applyAlignment="1">
      <alignment horizontal="center" vertical="center" wrapText="1"/>
    </xf>
    <xf numFmtId="0" fontId="18" fillId="0" borderId="11" xfId="1" applyFont="1" applyFill="1" applyBorder="1" applyAlignment="1">
      <alignment vertical="center" wrapText="1"/>
    </xf>
    <xf numFmtId="0" fontId="18" fillId="0" borderId="11" xfId="1" applyFont="1" applyFill="1" applyBorder="1" applyAlignment="1">
      <alignment horizontal="center" vertical="center" wrapText="1"/>
    </xf>
    <xf numFmtId="0" fontId="18" fillId="0" borderId="5" xfId="1" applyFont="1" applyFill="1" applyBorder="1" applyAlignment="1">
      <alignment vertical="center" wrapText="1"/>
    </xf>
    <xf numFmtId="0" fontId="23" fillId="0" borderId="20" xfId="1" applyFont="1" applyFill="1" applyBorder="1" applyAlignment="1">
      <alignment horizontal="right" wrapText="1"/>
    </xf>
    <xf numFmtId="43" fontId="23" fillId="0" borderId="12" xfId="4" applyFont="1" applyFill="1" applyBorder="1" applyAlignment="1">
      <alignment horizontal="center" vertical="center" wrapText="1"/>
    </xf>
    <xf numFmtId="43" fontId="23" fillId="0" borderId="9" xfId="4" applyFont="1" applyFill="1" applyBorder="1" applyAlignment="1">
      <alignment horizontal="center" vertical="center" wrapText="1"/>
    </xf>
    <xf numFmtId="0" fontId="18" fillId="0" borderId="20" xfId="1" applyFont="1" applyFill="1" applyBorder="1" applyAlignment="1">
      <alignment horizontal="left" vertical="top" wrapText="1"/>
    </xf>
    <xf numFmtId="0" fontId="18" fillId="0" borderId="44" xfId="1" applyFont="1" applyFill="1" applyBorder="1" applyAlignment="1">
      <alignment horizontal="left" vertical="top" wrapText="1"/>
    </xf>
    <xf numFmtId="0" fontId="18" fillId="0" borderId="20" xfId="1" applyFont="1" applyFill="1" applyBorder="1" applyAlignment="1">
      <alignment horizontal="right" wrapText="1"/>
    </xf>
    <xf numFmtId="3" fontId="18" fillId="0" borderId="44" xfId="1" applyNumberFormat="1" applyFont="1" applyFill="1" applyBorder="1" applyAlignment="1">
      <alignment horizontal="right" wrapText="1"/>
    </xf>
    <xf numFmtId="3" fontId="18" fillId="0" borderId="20" xfId="1" applyNumberFormat="1" applyFont="1" applyFill="1" applyBorder="1" applyAlignment="1">
      <alignment horizontal="right" wrapText="1"/>
    </xf>
    <xf numFmtId="0" fontId="18" fillId="0" borderId="45"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20" xfId="1" applyFont="1" applyFill="1" applyBorder="1" applyAlignment="1">
      <alignment vertical="top" wrapText="1"/>
    </xf>
    <xf numFmtId="0" fontId="29" fillId="0" borderId="9" xfId="1" applyFont="1" applyFill="1" applyBorder="1" applyAlignment="1">
      <alignment horizontal="left" vertical="top" wrapText="1"/>
    </xf>
    <xf numFmtId="0" fontId="29" fillId="0" borderId="12" xfId="1" applyFont="1" applyFill="1" applyBorder="1" applyAlignment="1">
      <alignment horizontal="left" vertical="top" wrapText="1"/>
    </xf>
    <xf numFmtId="0" fontId="29" fillId="0" borderId="20" xfId="1" applyFont="1" applyFill="1" applyBorder="1" applyAlignment="1">
      <alignment horizontal="left" vertical="top"/>
    </xf>
    <xf numFmtId="0" fontId="18" fillId="0" borderId="5" xfId="1" applyFont="1" applyFill="1" applyBorder="1" applyAlignment="1">
      <alignment horizontal="left" vertical="top" wrapText="1"/>
    </xf>
    <xf numFmtId="43" fontId="23" fillId="0" borderId="12" xfId="4" applyFont="1" applyFill="1" applyBorder="1" applyAlignment="1">
      <alignment horizontal="left" vertical="top"/>
    </xf>
    <xf numFmtId="43" fontId="23" fillId="0" borderId="9" xfId="4" applyFont="1" applyFill="1" applyBorder="1" applyAlignment="1">
      <alignment horizontal="left" vertical="top"/>
    </xf>
    <xf numFmtId="0" fontId="18" fillId="0" borderId="47" xfId="1" applyFont="1" applyFill="1" applyBorder="1" applyAlignment="1">
      <alignment vertical="top" wrapText="1"/>
    </xf>
    <xf numFmtId="0" fontId="18" fillId="0" borderId="43" xfId="1" applyFont="1" applyFill="1" applyBorder="1" applyAlignment="1">
      <alignment horizontal="left" vertical="top" wrapText="1"/>
    </xf>
    <xf numFmtId="0" fontId="18" fillId="0" borderId="17" xfId="1" applyFont="1" applyFill="1" applyBorder="1" applyAlignment="1">
      <alignment horizontal="right" wrapText="1"/>
    </xf>
    <xf numFmtId="0" fontId="18" fillId="0" borderId="44" xfId="1" applyFont="1" applyFill="1" applyBorder="1" applyAlignment="1">
      <alignment vertical="top" wrapText="1"/>
    </xf>
    <xf numFmtId="0" fontId="18" fillId="0" borderId="22" xfId="1" applyFont="1" applyFill="1" applyBorder="1" applyAlignment="1">
      <alignment horizontal="right" wrapText="1"/>
    </xf>
    <xf numFmtId="0" fontId="18" fillId="0" borderId="50" xfId="1" applyFont="1" applyFill="1" applyBorder="1" applyAlignment="1">
      <alignment vertical="top" wrapText="1"/>
    </xf>
    <xf numFmtId="9" fontId="18" fillId="0" borderId="51" xfId="1" applyNumberFormat="1" applyFont="1" applyFill="1" applyBorder="1" applyAlignment="1">
      <alignment horizontal="left" vertical="top" wrapText="1"/>
    </xf>
    <xf numFmtId="9" fontId="18" fillId="0" borderId="39" xfId="1" applyNumberFormat="1" applyFont="1" applyFill="1" applyBorder="1" applyAlignment="1">
      <alignment horizontal="left" vertical="top" wrapText="1"/>
    </xf>
    <xf numFmtId="0" fontId="18" fillId="0" borderId="25" xfId="1" applyFont="1" applyFill="1" applyBorder="1" applyAlignment="1">
      <alignment horizontal="right" wrapText="1"/>
    </xf>
    <xf numFmtId="3" fontId="18" fillId="0" borderId="25" xfId="1" applyNumberFormat="1" applyFont="1" applyFill="1" applyBorder="1" applyAlignment="1">
      <alignment horizontal="right" wrapText="1"/>
    </xf>
    <xf numFmtId="0" fontId="18" fillId="0" borderId="26" xfId="1" applyFont="1" applyFill="1" applyBorder="1" applyAlignment="1">
      <alignment horizontal="right" wrapText="1"/>
    </xf>
    <xf numFmtId="3" fontId="18" fillId="0" borderId="29" xfId="1" applyNumberFormat="1" applyFont="1" applyFill="1" applyBorder="1" applyAlignment="1">
      <alignment horizontal="right" wrapText="1"/>
    </xf>
    <xf numFmtId="0" fontId="18" fillId="0" borderId="28" xfId="1" applyFont="1" applyFill="1" applyBorder="1" applyAlignment="1">
      <alignment vertical="top" wrapText="1"/>
    </xf>
    <xf numFmtId="43" fontId="23" fillId="0" borderId="20" xfId="4" applyFont="1" applyFill="1" applyBorder="1" applyAlignment="1">
      <alignment horizontal="right" wrapText="1"/>
    </xf>
    <xf numFmtId="43" fontId="23" fillId="0" borderId="29" xfId="4" applyFont="1" applyFill="1" applyBorder="1" applyAlignment="1">
      <alignment horizontal="right" wrapText="1"/>
    </xf>
    <xf numFmtId="0" fontId="23" fillId="0" borderId="9" xfId="1" applyFont="1" applyFill="1" applyBorder="1" applyAlignment="1">
      <alignment horizontal="left" vertical="top" wrapText="1"/>
    </xf>
    <xf numFmtId="0" fontId="18" fillId="0" borderId="70" xfId="1" applyFont="1" applyFill="1" applyBorder="1" applyAlignment="1">
      <alignment vertical="top" wrapText="1"/>
    </xf>
    <xf numFmtId="0" fontId="18" fillId="0" borderId="25" xfId="1" applyFont="1" applyFill="1" applyBorder="1" applyAlignment="1">
      <alignment horizontal="left" vertical="top" wrapText="1"/>
    </xf>
    <xf numFmtId="0" fontId="32" fillId="0" borderId="25" xfId="1" applyFont="1" applyFill="1" applyBorder="1" applyAlignment="1">
      <alignment horizontal="left" vertical="top" wrapText="1"/>
    </xf>
    <xf numFmtId="0" fontId="18" fillId="0" borderId="22" xfId="1" applyFont="1" applyFill="1" applyBorder="1" applyAlignment="1">
      <alignment horizontal="center" vertical="center" wrapText="1"/>
    </xf>
    <xf numFmtId="0" fontId="23" fillId="0" borderId="22" xfId="1" applyFont="1" applyFill="1" applyBorder="1" applyAlignment="1">
      <alignment horizontal="right" wrapText="1"/>
    </xf>
    <xf numFmtId="43" fontId="23" fillId="0" borderId="22" xfId="4" applyFont="1" applyFill="1" applyBorder="1" applyAlignment="1">
      <alignment vertical="center" wrapText="1"/>
    </xf>
    <xf numFmtId="43" fontId="23" fillId="0" borderId="23" xfId="4" applyFont="1" applyFill="1" applyBorder="1" applyAlignment="1">
      <alignment vertical="center" wrapText="1"/>
    </xf>
    <xf numFmtId="0" fontId="18" fillId="0" borderId="47" xfId="1" applyFont="1" applyFill="1" applyBorder="1" applyAlignment="1">
      <alignment horizontal="left" vertical="top" wrapText="1"/>
    </xf>
    <xf numFmtId="3" fontId="23" fillId="0" borderId="20" xfId="1" applyNumberFormat="1" applyFont="1" applyFill="1" applyBorder="1" applyAlignment="1">
      <alignment horizontal="left" vertical="top" wrapText="1"/>
    </xf>
    <xf numFmtId="0" fontId="23" fillId="0" borderId="20" xfId="1" applyFont="1" applyFill="1" applyBorder="1" applyAlignment="1">
      <alignment horizontal="left" vertical="top" wrapText="1"/>
    </xf>
    <xf numFmtId="3" fontId="18" fillId="0" borderId="20" xfId="1" applyNumberFormat="1" applyFont="1" applyFill="1" applyBorder="1" applyAlignment="1">
      <alignment wrapText="1"/>
    </xf>
    <xf numFmtId="0" fontId="18" fillId="0" borderId="20" xfId="1" applyFont="1" applyFill="1" applyBorder="1" applyAlignment="1">
      <alignment wrapText="1"/>
    </xf>
    <xf numFmtId="0" fontId="18" fillId="0" borderId="44" xfId="1" applyFont="1" applyFill="1" applyBorder="1" applyAlignment="1">
      <alignment horizontal="left" vertical="center" wrapText="1"/>
    </xf>
    <xf numFmtId="0" fontId="18" fillId="0" borderId="20" xfId="1" applyFont="1" applyFill="1" applyBorder="1" applyAlignment="1">
      <alignment horizontal="left" vertical="center" wrapText="1"/>
    </xf>
    <xf numFmtId="0" fontId="32" fillId="0" borderId="20" xfId="1" applyFont="1" applyFill="1" applyBorder="1" applyAlignment="1">
      <alignment horizontal="left" vertical="center" wrapText="1"/>
    </xf>
    <xf numFmtId="164" fontId="1" fillId="0" borderId="20" xfId="5" applyNumberFormat="1" applyFont="1" applyFill="1" applyBorder="1" applyAlignment="1">
      <alignment wrapText="1"/>
    </xf>
    <xf numFmtId="43" fontId="1" fillId="0" borderId="20" xfId="2" applyFont="1" applyFill="1" applyBorder="1" applyAlignment="1">
      <alignment wrapText="1"/>
    </xf>
    <xf numFmtId="0" fontId="32" fillId="0" borderId="20" xfId="1" applyFont="1" applyFill="1" applyBorder="1" applyAlignment="1">
      <alignment horizontal="left" vertical="top" wrapText="1"/>
    </xf>
    <xf numFmtId="0" fontId="18" fillId="0" borderId="53" xfId="1" applyFont="1" applyFill="1" applyBorder="1" applyAlignment="1">
      <alignment horizontal="left" vertical="center" wrapText="1"/>
    </xf>
    <xf numFmtId="0" fontId="18" fillId="0" borderId="14" xfId="1" applyFont="1" applyFill="1" applyBorder="1" applyAlignment="1">
      <alignment horizontal="left" vertical="center" wrapText="1"/>
    </xf>
    <xf numFmtId="0" fontId="32" fillId="0" borderId="14" xfId="1" applyFont="1" applyFill="1" applyBorder="1" applyAlignment="1">
      <alignment horizontal="left" vertical="center" wrapText="1"/>
    </xf>
    <xf numFmtId="0" fontId="18" fillId="0" borderId="54" xfId="1" applyFont="1" applyFill="1" applyBorder="1" applyAlignment="1">
      <alignment horizontal="left" vertical="center" wrapText="1"/>
    </xf>
    <xf numFmtId="0" fontId="18" fillId="0" borderId="22" xfId="1" applyFont="1" applyFill="1" applyBorder="1" applyAlignment="1">
      <alignment vertical="center" wrapText="1"/>
    </xf>
    <xf numFmtId="0" fontId="32" fillId="0" borderId="22" xfId="1" applyFont="1" applyFill="1" applyBorder="1" applyAlignment="1">
      <alignment horizontal="left" vertical="center" wrapText="1"/>
    </xf>
    <xf numFmtId="0" fontId="18" fillId="0" borderId="22" xfId="1" applyFont="1" applyFill="1" applyBorder="1" applyAlignment="1">
      <alignment horizontal="left" vertical="top" wrapText="1"/>
    </xf>
    <xf numFmtId="3" fontId="23" fillId="0" borderId="22" xfId="1" applyNumberFormat="1" applyFont="1" applyFill="1" applyBorder="1" applyAlignment="1">
      <alignment horizontal="left" vertical="top" wrapText="1"/>
    </xf>
    <xf numFmtId="3" fontId="23" fillId="0" borderId="23" xfId="1" applyNumberFormat="1" applyFont="1" applyFill="1" applyBorder="1" applyAlignment="1">
      <alignment horizontal="left" vertical="top" wrapText="1"/>
    </xf>
    <xf numFmtId="3" fontId="18" fillId="0" borderId="17" xfId="1" applyNumberFormat="1" applyFont="1" applyFill="1" applyBorder="1" applyAlignment="1">
      <alignment horizontal="right" wrapText="1"/>
    </xf>
    <xf numFmtId="3" fontId="18" fillId="0" borderId="18" xfId="1" applyNumberFormat="1" applyFont="1" applyFill="1" applyBorder="1" applyAlignment="1">
      <alignment horizontal="right" wrapText="1"/>
    </xf>
    <xf numFmtId="3" fontId="26" fillId="0" borderId="20" xfId="1" applyNumberFormat="1" applyFont="1" applyFill="1" applyBorder="1" applyAlignment="1">
      <alignment horizontal="right" wrapText="1"/>
    </xf>
    <xf numFmtId="0" fontId="18" fillId="0" borderId="53" xfId="1" applyFont="1" applyFill="1" applyBorder="1" applyAlignment="1">
      <alignment horizontal="left" vertical="top" wrapText="1"/>
    </xf>
    <xf numFmtId="0" fontId="18" fillId="0" borderId="14" xfId="1" applyFont="1" applyFill="1" applyBorder="1" applyAlignment="1">
      <alignment horizontal="left" vertical="top" wrapText="1"/>
    </xf>
    <xf numFmtId="0" fontId="32" fillId="0" borderId="14" xfId="1" applyFont="1" applyFill="1" applyBorder="1" applyAlignment="1">
      <alignment horizontal="left" vertical="top" wrapText="1"/>
    </xf>
    <xf numFmtId="3" fontId="18" fillId="0" borderId="22" xfId="1" applyNumberFormat="1" applyFont="1" applyFill="1" applyBorder="1" applyAlignment="1">
      <alignment horizontal="right" wrapText="1"/>
    </xf>
    <xf numFmtId="3" fontId="18" fillId="0" borderId="23" xfId="1" applyNumberFormat="1" applyFont="1" applyFill="1" applyBorder="1" applyAlignment="1">
      <alignment horizontal="right" wrapText="1"/>
    </xf>
    <xf numFmtId="3" fontId="18" fillId="0" borderId="14" xfId="1" applyNumberFormat="1" applyFont="1" applyFill="1" applyBorder="1" applyAlignment="1">
      <alignment horizontal="left" vertical="top" wrapText="1"/>
    </xf>
    <xf numFmtId="0" fontId="18" fillId="0" borderId="50" xfId="1" applyFont="1" applyFill="1" applyBorder="1" applyAlignment="1">
      <alignment horizontal="left" vertical="top" wrapText="1"/>
    </xf>
    <xf numFmtId="0" fontId="18" fillId="0" borderId="51" xfId="1" applyFont="1" applyFill="1" applyBorder="1" applyAlignment="1">
      <alignment horizontal="left" vertical="top" wrapText="1"/>
    </xf>
    <xf numFmtId="0" fontId="32" fillId="0" borderId="51" xfId="1" applyFont="1" applyFill="1" applyBorder="1" applyAlignment="1">
      <alignment horizontal="left" vertical="top" wrapText="1"/>
    </xf>
    <xf numFmtId="3" fontId="18" fillId="0" borderId="14" xfId="1" applyNumberFormat="1" applyFont="1" applyFill="1" applyBorder="1" applyAlignment="1">
      <alignment horizontal="right" wrapText="1"/>
    </xf>
    <xf numFmtId="3" fontId="18" fillId="0" borderId="15" xfId="1" applyNumberFormat="1" applyFont="1" applyFill="1" applyBorder="1" applyAlignment="1">
      <alignment horizontal="right" wrapText="1"/>
    </xf>
    <xf numFmtId="0" fontId="26" fillId="0" borderId="22" xfId="1" applyFont="1" applyFill="1" applyBorder="1" applyAlignment="1">
      <alignment horizontal="center" vertical="center" wrapText="1"/>
    </xf>
    <xf numFmtId="3" fontId="23" fillId="0" borderId="20" xfId="1" applyNumberFormat="1" applyFont="1" applyFill="1" applyBorder="1" applyAlignment="1">
      <alignment horizontal="right" wrapText="1"/>
    </xf>
    <xf numFmtId="0" fontId="32" fillId="0" borderId="43" xfId="1" applyFont="1" applyFill="1" applyBorder="1" applyAlignment="1">
      <alignment horizontal="justify" vertical="top" wrapText="1"/>
    </xf>
    <xf numFmtId="164" fontId="1" fillId="0" borderId="20" xfId="2" applyNumberFormat="1" applyFont="1" applyFill="1" applyBorder="1" applyAlignment="1">
      <alignment horizontal="right" vertical="top" wrapText="1"/>
    </xf>
    <xf numFmtId="164" fontId="1" fillId="0" borderId="20" xfId="5" applyNumberFormat="1" applyFont="1" applyFill="1" applyBorder="1" applyAlignment="1">
      <alignment horizontal="right" vertical="top" wrapText="1"/>
    </xf>
    <xf numFmtId="43" fontId="1" fillId="0" borderId="20" xfId="2" applyFont="1" applyFill="1" applyBorder="1" applyAlignment="1">
      <alignment horizontal="right" vertical="top" wrapText="1"/>
    </xf>
    <xf numFmtId="3" fontId="18" fillId="0" borderId="20" xfId="1" applyNumberFormat="1" applyFont="1" applyFill="1" applyBorder="1" applyAlignment="1">
      <alignment horizontal="right" vertical="top" wrapText="1"/>
    </xf>
    <xf numFmtId="0" fontId="27" fillId="0" borderId="19" xfId="1" applyFont="1" applyFill="1" applyBorder="1" applyAlignment="1">
      <alignment horizontal="left" vertical="top" wrapText="1"/>
    </xf>
    <xf numFmtId="0" fontId="18" fillId="0" borderId="39" xfId="1" applyFont="1" applyFill="1" applyBorder="1" applyAlignment="1">
      <alignment horizontal="left" vertical="top" wrapText="1"/>
    </xf>
    <xf numFmtId="0" fontId="18" fillId="0" borderId="23" xfId="1" applyFont="1" applyFill="1" applyBorder="1" applyAlignment="1">
      <alignment horizontal="left" vertical="top" wrapText="1"/>
    </xf>
    <xf numFmtId="0" fontId="18" fillId="0" borderId="53" xfId="1" applyFont="1" applyFill="1" applyBorder="1" applyAlignment="1">
      <alignment vertical="top" wrapText="1"/>
    </xf>
    <xf numFmtId="0" fontId="32" fillId="0" borderId="25" xfId="1" applyFont="1" applyFill="1" applyBorder="1" applyAlignment="1">
      <alignment horizontal="justify" vertical="top" wrapText="1"/>
    </xf>
    <xf numFmtId="43" fontId="2" fillId="0" borderId="22" xfId="4" applyFont="1" applyFill="1" applyBorder="1" applyAlignment="1">
      <alignment horizontal="left" wrapText="1"/>
    </xf>
    <xf numFmtId="43" fontId="2" fillId="0" borderId="23" xfId="4" applyFont="1" applyFill="1" applyBorder="1" applyAlignment="1">
      <alignment horizontal="left" wrapText="1"/>
    </xf>
    <xf numFmtId="0" fontId="26" fillId="0" borderId="43" xfId="1" applyFont="1" applyFill="1" applyBorder="1" applyAlignment="1">
      <alignment horizontal="right" wrapText="1"/>
    </xf>
    <xf numFmtId="3" fontId="18" fillId="0" borderId="43" xfId="1" applyNumberFormat="1" applyFont="1" applyFill="1" applyBorder="1" applyAlignment="1">
      <alignment horizontal="right" vertical="top" wrapText="1"/>
    </xf>
    <xf numFmtId="0" fontId="18" fillId="0" borderId="43" xfId="1" applyFont="1" applyFill="1" applyBorder="1" applyAlignment="1">
      <alignment horizontal="right" vertical="top" wrapText="1"/>
    </xf>
    <xf numFmtId="3" fontId="18" fillId="0" borderId="52" xfId="1" applyNumberFormat="1" applyFont="1" applyFill="1" applyBorder="1" applyAlignment="1">
      <alignment horizontal="right" vertical="top" wrapText="1"/>
    </xf>
    <xf numFmtId="0" fontId="18" fillId="0" borderId="20" xfId="1" applyFont="1" applyFill="1" applyBorder="1" applyAlignment="1">
      <alignment vertical="center" wrapText="1"/>
    </xf>
    <xf numFmtId="0" fontId="26" fillId="0" borderId="25" xfId="1" applyFont="1" applyFill="1" applyBorder="1" applyAlignment="1">
      <alignment horizontal="right" wrapText="1"/>
    </xf>
    <xf numFmtId="164" fontId="1" fillId="0" borderId="12" xfId="5" applyNumberFormat="1" applyFont="1" applyFill="1" applyBorder="1" applyAlignment="1">
      <alignment horizontal="right" vertical="top" wrapText="1"/>
    </xf>
    <xf numFmtId="43" fontId="1" fillId="0" borderId="12" xfId="2" applyFont="1" applyFill="1" applyBorder="1" applyAlignment="1">
      <alignment horizontal="right" vertical="top" wrapText="1"/>
    </xf>
    <xf numFmtId="0" fontId="26" fillId="0" borderId="0" xfId="1" applyFont="1" applyFill="1" applyBorder="1" applyAlignment="1">
      <alignment horizontal="right" wrapText="1"/>
    </xf>
    <xf numFmtId="43" fontId="33" fillId="0" borderId="12" xfId="2" applyFont="1" applyFill="1" applyBorder="1" applyAlignment="1">
      <alignment vertical="top" wrapText="1"/>
    </xf>
    <xf numFmtId="164" fontId="33" fillId="0" borderId="12" xfId="5" applyNumberFormat="1" applyFont="1" applyFill="1" applyBorder="1" applyAlignment="1">
      <alignment vertical="top" wrapText="1"/>
    </xf>
    <xf numFmtId="43" fontId="33" fillId="0" borderId="12" xfId="2" applyFont="1" applyFill="1" applyBorder="1" applyAlignment="1">
      <alignment horizontal="right" vertical="top" wrapText="1"/>
    </xf>
    <xf numFmtId="0" fontId="18" fillId="0" borderId="51" xfId="1" applyFont="1" applyFill="1" applyBorder="1" applyAlignment="1">
      <alignment vertical="center" wrapText="1"/>
    </xf>
    <xf numFmtId="0" fontId="32" fillId="0" borderId="51" xfId="1" applyFont="1" applyFill="1" applyBorder="1" applyAlignment="1">
      <alignment vertical="top" wrapText="1"/>
    </xf>
    <xf numFmtId="0" fontId="24" fillId="0" borderId="0" xfId="1" applyFont="1" applyFill="1" applyBorder="1" applyAlignment="1">
      <alignment horizontal="right" wrapText="1"/>
    </xf>
    <xf numFmtId="43" fontId="2" fillId="0" borderId="12" xfId="2" applyFont="1" applyFill="1" applyBorder="1" applyAlignment="1">
      <alignment vertical="top" wrapText="1"/>
    </xf>
    <xf numFmtId="164" fontId="2" fillId="0" borderId="12" xfId="5" applyNumberFormat="1" applyFont="1" applyFill="1" applyBorder="1" applyAlignment="1">
      <alignment vertical="top" wrapText="1"/>
    </xf>
    <xf numFmtId="43" fontId="2" fillId="0" borderId="12" xfId="2" applyFont="1" applyFill="1" applyBorder="1" applyAlignment="1">
      <alignment horizontal="right" vertical="top" wrapText="1"/>
    </xf>
    <xf numFmtId="0" fontId="1" fillId="0" borderId="0" xfId="1" applyFont="1" applyFill="1" applyAlignment="1">
      <alignment horizontal="right"/>
    </xf>
    <xf numFmtId="0" fontId="2" fillId="0" borderId="0" xfId="1" applyFont="1" applyFill="1" applyAlignment="1">
      <alignment horizontal="right" wrapText="1"/>
    </xf>
    <xf numFmtId="0" fontId="2" fillId="0" borderId="0" xfId="1" applyFont="1" applyFill="1"/>
    <xf numFmtId="0" fontId="2" fillId="0" borderId="0" xfId="1" applyFont="1" applyFill="1" applyAlignment="1">
      <alignment horizontal="right"/>
    </xf>
    <xf numFmtId="3" fontId="2" fillId="0" borderId="0" xfId="1" applyNumberFormat="1" applyFont="1" applyFill="1"/>
    <xf numFmtId="0" fontId="2" fillId="0" borderId="20" xfId="1" applyFont="1" applyFill="1" applyBorder="1"/>
    <xf numFmtId="164" fontId="2" fillId="0" borderId="20" xfId="1" applyNumberFormat="1" applyFont="1" applyFill="1" applyBorder="1"/>
    <xf numFmtId="0" fontId="39" fillId="0" borderId="47" xfId="7" applyFont="1" applyFill="1" applyBorder="1" applyAlignment="1">
      <alignment vertical="center" wrapText="1"/>
    </xf>
    <xf numFmtId="0" fontId="18" fillId="0" borderId="43" xfId="6" applyFont="1" applyFill="1" applyBorder="1" applyAlignment="1">
      <alignment horizontal="left" vertical="top" wrapText="1"/>
    </xf>
    <xf numFmtId="0" fontId="18" fillId="0" borderId="20" xfId="6" applyFont="1" applyFill="1" applyBorder="1" applyAlignment="1">
      <alignment vertical="top" wrapText="1"/>
    </xf>
    <xf numFmtId="0" fontId="1" fillId="0" borderId="0" xfId="6" applyFont="1" applyFill="1"/>
    <xf numFmtId="0" fontId="1" fillId="0" borderId="20" xfId="6" applyFont="1" applyFill="1" applyBorder="1"/>
    <xf numFmtId="0" fontId="23" fillId="0" borderId="44" xfId="6" applyFont="1" applyFill="1" applyBorder="1" applyAlignment="1">
      <alignment vertical="center" wrapText="1"/>
    </xf>
    <xf numFmtId="9" fontId="18" fillId="0" borderId="20" xfId="6" applyNumberFormat="1" applyFont="1" applyFill="1" applyBorder="1" applyAlignment="1">
      <alignment horizontal="left" vertical="top" wrapText="1"/>
    </xf>
    <xf numFmtId="0" fontId="0" fillId="0" borderId="20" xfId="6" applyFont="1" applyFill="1" applyBorder="1"/>
    <xf numFmtId="3" fontId="1" fillId="0" borderId="20" xfId="6" applyNumberFormat="1" applyFont="1" applyFill="1" applyBorder="1"/>
    <xf numFmtId="0" fontId="23" fillId="0" borderId="50" xfId="6" applyFont="1" applyFill="1" applyBorder="1" applyAlignment="1">
      <alignment horizontal="left" vertical="top" wrapText="1"/>
    </xf>
    <xf numFmtId="0" fontId="18" fillId="0" borderId="51" xfId="6" applyFont="1" applyFill="1" applyBorder="1" applyAlignment="1">
      <alignment horizontal="left" vertical="top" wrapText="1"/>
    </xf>
    <xf numFmtId="3" fontId="18" fillId="0" borderId="44" xfId="6" applyNumberFormat="1" applyFont="1" applyFill="1" applyBorder="1" applyAlignment="1">
      <alignment horizontal="right" vertical="top" wrapText="1"/>
    </xf>
    <xf numFmtId="3" fontId="18" fillId="0" borderId="20" xfId="6" applyNumberFormat="1" applyFont="1" applyFill="1" applyBorder="1" applyAlignment="1">
      <alignment horizontal="right" vertical="top" wrapText="1"/>
    </xf>
    <xf numFmtId="0" fontId="0" fillId="0" borderId="0" xfId="6" applyFont="1" applyFill="1"/>
    <xf numFmtId="0" fontId="1" fillId="0" borderId="0" xfId="6" applyFill="1"/>
    <xf numFmtId="3" fontId="1" fillId="0" borderId="20" xfId="6" applyNumberFormat="1" applyFill="1" applyBorder="1"/>
    <xf numFmtId="0" fontId="18" fillId="0" borderId="20" xfId="6" applyFont="1" applyFill="1" applyBorder="1" applyAlignment="1">
      <alignment horizontal="right" vertical="top" wrapText="1"/>
    </xf>
    <xf numFmtId="0" fontId="18" fillId="0" borderId="20" xfId="6" applyFont="1" applyFill="1" applyBorder="1" applyAlignment="1">
      <alignment horizontal="left" vertical="top" wrapText="1"/>
    </xf>
    <xf numFmtId="0" fontId="0" fillId="0" borderId="0" xfId="6" applyFont="1" applyFill="1" applyBorder="1"/>
    <xf numFmtId="0" fontId="1" fillId="0" borderId="0" xfId="6" applyFill="1" applyBorder="1"/>
    <xf numFmtId="3" fontId="18" fillId="0" borderId="51" xfId="6" applyNumberFormat="1" applyFont="1" applyFill="1" applyBorder="1" applyAlignment="1">
      <alignment horizontal="left" vertical="top" wrapText="1"/>
    </xf>
    <xf numFmtId="0" fontId="40" fillId="0" borderId="0" xfId="6" applyFont="1" applyFill="1"/>
    <xf numFmtId="3" fontId="40" fillId="0" borderId="0" xfId="6" applyNumberFormat="1" applyFont="1" applyFill="1"/>
    <xf numFmtId="3" fontId="40" fillId="0" borderId="20" xfId="6" applyNumberFormat="1" applyFont="1" applyFill="1" applyBorder="1"/>
    <xf numFmtId="0" fontId="18" fillId="0" borderId="21" xfId="6" applyFont="1" applyFill="1" applyBorder="1" applyAlignment="1">
      <alignment horizontal="left" vertical="top" wrapText="1"/>
    </xf>
    <xf numFmtId="0" fontId="18" fillId="0" borderId="22" xfId="6" applyFont="1" applyFill="1" applyBorder="1" applyAlignment="1">
      <alignment horizontal="left" vertical="top" wrapText="1"/>
    </xf>
    <xf numFmtId="3" fontId="18" fillId="0" borderId="22" xfId="6" applyNumberFormat="1" applyFont="1" applyFill="1" applyBorder="1" applyAlignment="1">
      <alignment horizontal="left" vertical="top" wrapText="1"/>
    </xf>
    <xf numFmtId="0" fontId="18" fillId="0" borderId="22" xfId="6" applyFont="1" applyFill="1" applyBorder="1" applyAlignment="1">
      <alignment vertical="top" wrapText="1"/>
    </xf>
    <xf numFmtId="0" fontId="18" fillId="0" borderId="60" xfId="6" applyFont="1" applyFill="1" applyBorder="1" applyAlignment="1">
      <alignment vertical="top" wrapText="1"/>
    </xf>
    <xf numFmtId="0" fontId="23" fillId="0" borderId="20" xfId="6" applyFont="1" applyFill="1" applyBorder="1" applyAlignment="1">
      <alignment vertical="top" wrapText="1"/>
    </xf>
    <xf numFmtId="3" fontId="23" fillId="0" borderId="54" xfId="6" applyNumberFormat="1" applyFont="1" applyFill="1" applyBorder="1" applyAlignment="1">
      <alignment horizontal="right" vertical="top" wrapText="1"/>
    </xf>
    <xf numFmtId="3" fontId="23" fillId="0" borderId="60" xfId="6" applyNumberFormat="1" applyFont="1" applyFill="1" applyBorder="1" applyAlignment="1">
      <alignment horizontal="right" vertical="top" wrapText="1"/>
    </xf>
    <xf numFmtId="3" fontId="23" fillId="0" borderId="0" xfId="6" applyNumberFormat="1" applyFont="1" applyFill="1" applyBorder="1" applyAlignment="1">
      <alignment horizontal="right" vertical="top" wrapText="1"/>
    </xf>
    <xf numFmtId="43" fontId="18" fillId="0" borderId="44" xfId="4" applyFont="1" applyFill="1" applyBorder="1" applyAlignment="1">
      <alignment horizontal="right" wrapText="1"/>
    </xf>
    <xf numFmtId="3" fontId="18" fillId="0" borderId="20" xfId="6" applyNumberFormat="1" applyFont="1" applyFill="1" applyBorder="1" applyAlignment="1">
      <alignment horizontal="right" wrapText="1"/>
    </xf>
    <xf numFmtId="0" fontId="18" fillId="0" borderId="20" xfId="6" applyFont="1" applyFill="1" applyBorder="1" applyAlignment="1">
      <alignment horizontal="right" wrapText="1"/>
    </xf>
    <xf numFmtId="3" fontId="0" fillId="0" borderId="0" xfId="6" applyNumberFormat="1" applyFont="1" applyFill="1"/>
    <xf numFmtId="3" fontId="18" fillId="0" borderId="44" xfId="6" applyNumberFormat="1" applyFont="1" applyFill="1" applyBorder="1" applyAlignment="1">
      <alignment horizontal="right" wrapText="1"/>
    </xf>
    <xf numFmtId="0" fontId="23" fillId="0" borderId="51" xfId="6" applyFont="1" applyFill="1" applyBorder="1" applyAlignment="1">
      <alignment vertical="top" wrapText="1"/>
    </xf>
    <xf numFmtId="0" fontId="18" fillId="0" borderId="51" xfId="6" applyFont="1" applyFill="1" applyBorder="1" applyAlignment="1">
      <alignment vertical="top" wrapText="1"/>
    </xf>
    <xf numFmtId="0" fontId="2" fillId="0" borderId="0" xfId="6" applyFont="1" applyFill="1"/>
    <xf numFmtId="3" fontId="2" fillId="0" borderId="0" xfId="6" applyNumberFormat="1" applyFont="1" applyFill="1"/>
    <xf numFmtId="0" fontId="41" fillId="0" borderId="25" xfId="6" applyFont="1" applyFill="1" applyBorder="1" applyAlignment="1">
      <alignment horizontal="left" vertical="top" wrapText="1"/>
    </xf>
    <xf numFmtId="0" fontId="39" fillId="0" borderId="25" xfId="7" applyFont="1" applyFill="1" applyBorder="1" applyAlignment="1">
      <alignment vertical="center" wrapText="1"/>
    </xf>
    <xf numFmtId="9" fontId="18" fillId="0" borderId="25" xfId="6" applyNumberFormat="1" applyFont="1" applyFill="1" applyBorder="1" applyAlignment="1">
      <alignment horizontal="left" vertical="center" wrapText="1"/>
    </xf>
    <xf numFmtId="0" fontId="18" fillId="0" borderId="60" xfId="6" applyFont="1" applyFill="1" applyBorder="1" applyAlignment="1">
      <alignment vertical="center" wrapText="1"/>
    </xf>
    <xf numFmtId="0" fontId="18" fillId="0" borderId="20" xfId="6" applyFont="1" applyFill="1" applyBorder="1" applyAlignment="1">
      <alignment vertical="center" wrapText="1"/>
    </xf>
    <xf numFmtId="43" fontId="1" fillId="0" borderId="0" xfId="4" applyFill="1"/>
    <xf numFmtId="0" fontId="41" fillId="0" borderId="14" xfId="6" applyFont="1" applyFill="1" applyBorder="1" applyAlignment="1">
      <alignment horizontal="left" vertical="top" wrapText="1"/>
    </xf>
    <xf numFmtId="0" fontId="18" fillId="0" borderId="14" xfId="7" applyFont="1" applyFill="1" applyBorder="1" applyAlignment="1">
      <alignment vertical="center" wrapText="1"/>
    </xf>
    <xf numFmtId="9" fontId="18" fillId="0" borderId="14" xfId="6" applyNumberFormat="1" applyFont="1" applyFill="1" applyBorder="1" applyAlignment="1">
      <alignment vertical="center" wrapText="1"/>
    </xf>
    <xf numFmtId="3" fontId="1" fillId="0" borderId="0" xfId="6" applyNumberFormat="1" applyFill="1"/>
    <xf numFmtId="0" fontId="27" fillId="0" borderId="21" xfId="6" applyFont="1" applyFill="1" applyBorder="1" applyAlignment="1">
      <alignment horizontal="left" vertical="top" wrapText="1"/>
    </xf>
    <xf numFmtId="0" fontId="41" fillId="0" borderId="22" xfId="6" applyFont="1" applyFill="1" applyBorder="1" applyAlignment="1">
      <alignment horizontal="left" vertical="top" wrapText="1"/>
    </xf>
    <xf numFmtId="0" fontId="18" fillId="0" borderId="22" xfId="7" applyFont="1" applyFill="1" applyBorder="1" applyAlignment="1">
      <alignment vertical="center" wrapText="1"/>
    </xf>
    <xf numFmtId="9" fontId="18" fillId="0" borderId="22" xfId="6" applyNumberFormat="1" applyFont="1" applyFill="1" applyBorder="1" applyAlignment="1">
      <alignment vertical="center" wrapText="1"/>
    </xf>
    <xf numFmtId="0" fontId="23" fillId="0" borderId="20" xfId="6" applyFont="1" applyFill="1" applyBorder="1" applyAlignment="1">
      <alignment vertical="center" wrapText="1"/>
    </xf>
    <xf numFmtId="43" fontId="23" fillId="0" borderId="54" xfId="4" applyFont="1" applyFill="1" applyBorder="1" applyAlignment="1">
      <alignment vertical="top" wrapText="1"/>
    </xf>
    <xf numFmtId="3" fontId="23" fillId="0" borderId="22" xfId="6" applyNumberFormat="1" applyFont="1" applyFill="1" applyBorder="1" applyAlignment="1">
      <alignment vertical="top" wrapText="1"/>
    </xf>
    <xf numFmtId="3" fontId="23" fillId="0" borderId="60" xfId="6" applyNumberFormat="1" applyFont="1" applyFill="1" applyBorder="1" applyAlignment="1">
      <alignment vertical="top" wrapText="1"/>
    </xf>
    <xf numFmtId="0" fontId="23" fillId="0" borderId="43" xfId="6" applyFont="1" applyFill="1" applyBorder="1" applyAlignment="1">
      <alignment vertical="top" wrapText="1"/>
    </xf>
    <xf numFmtId="0" fontId="18" fillId="0" borderId="43" xfId="6" applyFont="1" applyFill="1" applyBorder="1" applyAlignment="1">
      <alignment vertical="top" wrapText="1"/>
    </xf>
    <xf numFmtId="9" fontId="18" fillId="0" borderId="43" xfId="6" applyNumberFormat="1" applyFont="1" applyFill="1" applyBorder="1" applyAlignment="1">
      <alignment vertical="top" wrapText="1"/>
    </xf>
    <xf numFmtId="0" fontId="18" fillId="0" borderId="20" xfId="6" applyFont="1" applyFill="1" applyBorder="1" applyAlignment="1">
      <alignment horizontal="center" vertical="center" wrapText="1"/>
    </xf>
    <xf numFmtId="3" fontId="18" fillId="0" borderId="73" xfId="6" applyNumberFormat="1" applyFont="1" applyFill="1" applyBorder="1" applyAlignment="1">
      <alignment horizontal="right" wrapText="1"/>
    </xf>
    <xf numFmtId="3" fontId="18" fillId="0" borderId="17" xfId="6" applyNumberFormat="1" applyFont="1" applyFill="1" applyBorder="1" applyAlignment="1">
      <alignment horizontal="right" wrapText="1"/>
    </xf>
    <xf numFmtId="3" fontId="18" fillId="0" borderId="61" xfId="6" applyNumberFormat="1" applyFont="1" applyFill="1" applyBorder="1" applyAlignment="1">
      <alignment horizontal="right" wrapText="1"/>
    </xf>
    <xf numFmtId="0" fontId="23" fillId="0" borderId="22" xfId="6" applyFont="1" applyFill="1" applyBorder="1" applyAlignment="1">
      <alignment vertical="top" wrapText="1"/>
    </xf>
    <xf numFmtId="9" fontId="18" fillId="0" borderId="22" xfId="6" applyNumberFormat="1" applyFont="1" applyFill="1" applyBorder="1" applyAlignment="1">
      <alignment vertical="top" wrapText="1"/>
    </xf>
    <xf numFmtId="3" fontId="18" fillId="0" borderId="54" xfId="6" applyNumberFormat="1" applyFont="1" applyFill="1" applyBorder="1" applyAlignment="1">
      <alignment horizontal="right" wrapText="1"/>
    </xf>
    <xf numFmtId="3" fontId="18" fillId="0" borderId="22" xfId="6" applyNumberFormat="1" applyFont="1" applyFill="1" applyBorder="1" applyAlignment="1">
      <alignment horizontal="right" wrapText="1"/>
    </xf>
    <xf numFmtId="3" fontId="18" fillId="0" borderId="60" xfId="6" applyNumberFormat="1" applyFont="1" applyFill="1" applyBorder="1" applyAlignment="1">
      <alignment horizontal="right" wrapText="1"/>
    </xf>
    <xf numFmtId="9" fontId="18" fillId="0" borderId="51" xfId="6" applyNumberFormat="1" applyFont="1" applyFill="1" applyBorder="1" applyAlignment="1">
      <alignment horizontal="left" vertical="top" wrapText="1"/>
    </xf>
    <xf numFmtId="3" fontId="18" fillId="0" borderId="41" xfId="6" applyNumberFormat="1" applyFont="1" applyFill="1" applyBorder="1" applyAlignment="1">
      <alignment horizontal="right" wrapText="1"/>
    </xf>
    <xf numFmtId="0" fontId="18" fillId="0" borderId="56" xfId="6" applyFont="1" applyFill="1" applyBorder="1" applyAlignment="1">
      <alignment horizontal="right" wrapText="1"/>
    </xf>
    <xf numFmtId="3" fontId="18" fillId="0" borderId="62" xfId="6" applyNumberFormat="1" applyFont="1" applyFill="1" applyBorder="1" applyAlignment="1">
      <alignment horizontal="right" wrapText="1"/>
    </xf>
    <xf numFmtId="3" fontId="1" fillId="0" borderId="0" xfId="6" applyNumberFormat="1" applyFont="1" applyFill="1"/>
    <xf numFmtId="0" fontId="18" fillId="0" borderId="60" xfId="6" applyFont="1" applyFill="1" applyBorder="1" applyAlignment="1">
      <alignment horizontal="center" vertical="center" wrapText="1"/>
    </xf>
    <xf numFmtId="0" fontId="18" fillId="0" borderId="22" xfId="6" applyFont="1" applyFill="1" applyBorder="1" applyAlignment="1">
      <alignment horizontal="right" wrapText="1"/>
    </xf>
    <xf numFmtId="0" fontId="37" fillId="0" borderId="22" xfId="6" applyFont="1" applyFill="1" applyBorder="1" applyAlignment="1">
      <alignment vertical="top" wrapText="1"/>
    </xf>
    <xf numFmtId="0" fontId="23" fillId="0" borderId="20" xfId="6" applyFont="1" applyFill="1" applyBorder="1" applyAlignment="1">
      <alignment horizontal="center" vertical="center" wrapText="1"/>
    </xf>
    <xf numFmtId="43" fontId="23" fillId="0" borderId="22" xfId="4" applyFont="1" applyFill="1" applyBorder="1" applyAlignment="1">
      <alignment vertical="top" wrapText="1"/>
    </xf>
    <xf numFmtId="43" fontId="23" fillId="0" borderId="60" xfId="4" applyFont="1" applyFill="1" applyBorder="1" applyAlignment="1">
      <alignment vertical="top" wrapText="1"/>
    </xf>
    <xf numFmtId="0" fontId="23" fillId="0" borderId="43" xfId="6" applyFont="1" applyFill="1" applyBorder="1" applyAlignment="1">
      <alignment horizontal="left" vertical="top" wrapText="1"/>
    </xf>
    <xf numFmtId="0" fontId="23" fillId="0" borderId="51" xfId="6" applyFont="1" applyFill="1" applyBorder="1" applyAlignment="1">
      <alignment horizontal="left" vertical="top" wrapText="1"/>
    </xf>
    <xf numFmtId="0" fontId="18" fillId="0" borderId="1" xfId="6" applyFont="1" applyFill="1" applyBorder="1" applyAlignment="1">
      <alignment horizontal="left" vertical="top" wrapText="1"/>
    </xf>
    <xf numFmtId="3" fontId="18" fillId="0" borderId="56" xfId="6" applyNumberFormat="1" applyFont="1" applyFill="1" applyBorder="1" applyAlignment="1">
      <alignment horizontal="right" wrapText="1"/>
    </xf>
    <xf numFmtId="0" fontId="18" fillId="0" borderId="0" xfId="6" applyFont="1" applyFill="1"/>
    <xf numFmtId="0" fontId="23" fillId="0" borderId="20" xfId="6" applyFont="1" applyFill="1" applyBorder="1"/>
    <xf numFmtId="43" fontId="23" fillId="0" borderId="0" xfId="4" applyFont="1" applyFill="1"/>
    <xf numFmtId="0" fontId="39" fillId="0" borderId="0" xfId="7" applyFont="1" applyFill="1" applyAlignment="1">
      <alignment vertical="center"/>
    </xf>
    <xf numFmtId="0" fontId="18" fillId="0" borderId="20" xfId="6" applyFont="1" applyFill="1" applyBorder="1"/>
    <xf numFmtId="0" fontId="43" fillId="0" borderId="20" xfId="6" applyFont="1" applyFill="1" applyBorder="1" applyAlignment="1">
      <alignment vertical="center" wrapText="1"/>
    </xf>
    <xf numFmtId="0" fontId="43" fillId="0" borderId="1" xfId="6" applyFont="1" applyFill="1" applyBorder="1" applyAlignment="1">
      <alignment vertical="center" wrapText="1"/>
    </xf>
    <xf numFmtId="0" fontId="43" fillId="0" borderId="27" xfId="6" applyFont="1" applyFill="1" applyBorder="1" applyAlignment="1">
      <alignment vertical="center" wrapText="1"/>
    </xf>
    <xf numFmtId="0" fontId="43" fillId="0" borderId="36" xfId="6" applyFont="1" applyFill="1" applyBorder="1" applyAlignment="1">
      <alignment vertical="center" wrapText="1"/>
    </xf>
    <xf numFmtId="0" fontId="18" fillId="0" borderId="8" xfId="6" applyFont="1" applyFill="1" applyBorder="1" applyAlignment="1">
      <alignment horizontal="left" vertical="top" wrapText="1"/>
    </xf>
    <xf numFmtId="0" fontId="18" fillId="0" borderId="7" xfId="6" applyFont="1" applyFill="1" applyBorder="1" applyAlignment="1">
      <alignment vertical="top" wrapText="1"/>
    </xf>
    <xf numFmtId="0" fontId="39" fillId="0" borderId="20" xfId="6" applyFont="1" applyFill="1" applyBorder="1" applyAlignment="1">
      <alignment horizontal="left" vertical="top" wrapText="1"/>
    </xf>
    <xf numFmtId="0" fontId="18" fillId="0" borderId="8" xfId="6" applyFont="1" applyFill="1" applyBorder="1" applyAlignment="1">
      <alignment vertical="center" wrapText="1"/>
    </xf>
    <xf numFmtId="0" fontId="18" fillId="0" borderId="12" xfId="6" applyFont="1" applyFill="1" applyBorder="1" applyAlignment="1">
      <alignment vertical="center" wrapText="1"/>
    </xf>
    <xf numFmtId="0" fontId="18" fillId="0" borderId="7" xfId="6" applyFont="1" applyFill="1" applyBorder="1" applyAlignment="1">
      <alignment vertical="center" wrapText="1"/>
    </xf>
    <xf numFmtId="0" fontId="18" fillId="0" borderId="10" xfId="6" applyFont="1" applyFill="1" applyBorder="1" applyAlignment="1">
      <alignment horizontal="left" vertical="top" wrapText="1"/>
    </xf>
    <xf numFmtId="0" fontId="18" fillId="0" borderId="10" xfId="6" applyFont="1" applyFill="1" applyBorder="1" applyAlignment="1">
      <alignment vertical="top" wrapText="1"/>
    </xf>
    <xf numFmtId="0" fontId="18" fillId="0" borderId="11" xfId="6" applyFont="1" applyFill="1" applyBorder="1" applyAlignment="1">
      <alignment vertical="top" wrapText="1"/>
    </xf>
    <xf numFmtId="3" fontId="23" fillId="0" borderId="12" xfId="6" applyNumberFormat="1" applyFont="1" applyFill="1" applyBorder="1" applyAlignment="1">
      <alignment vertical="center" wrapText="1"/>
    </xf>
    <xf numFmtId="3" fontId="23" fillId="0" borderId="9" xfId="6" applyNumberFormat="1" applyFont="1" applyFill="1" applyBorder="1" applyAlignment="1">
      <alignment vertical="center" wrapText="1"/>
    </xf>
    <xf numFmtId="0" fontId="18" fillId="0" borderId="12" xfId="6" applyFont="1" applyFill="1" applyBorder="1" applyAlignment="1">
      <alignment horizontal="left" vertical="top" wrapText="1"/>
    </xf>
    <xf numFmtId="0" fontId="18" fillId="0" borderId="9" xfId="6" applyFont="1" applyFill="1" applyBorder="1" applyAlignment="1">
      <alignment vertical="center" wrapText="1"/>
    </xf>
    <xf numFmtId="0" fontId="18" fillId="0" borderId="9" xfId="6" applyFont="1" applyFill="1" applyBorder="1" applyAlignment="1">
      <alignment horizontal="left" vertical="top" wrapText="1"/>
    </xf>
    <xf numFmtId="0" fontId="18" fillId="0" borderId="19" xfId="6" applyFont="1" applyFill="1" applyBorder="1" applyAlignment="1">
      <alignment vertical="center" wrapText="1"/>
    </xf>
    <xf numFmtId="0" fontId="23" fillId="0" borderId="12" xfId="6" applyFont="1" applyFill="1" applyBorder="1" applyAlignment="1">
      <alignment vertical="center" wrapText="1"/>
    </xf>
    <xf numFmtId="3" fontId="23" fillId="0" borderId="19" xfId="6" applyNumberFormat="1" applyFont="1" applyFill="1" applyBorder="1" applyAlignment="1">
      <alignment vertical="center" wrapText="1"/>
    </xf>
    <xf numFmtId="3" fontId="18" fillId="0" borderId="8" xfId="6" applyNumberFormat="1" applyFont="1" applyFill="1" applyBorder="1" applyAlignment="1">
      <alignment horizontal="right" vertical="center" wrapText="1"/>
    </xf>
    <xf numFmtId="3" fontId="18" fillId="0" borderId="21" xfId="1" applyNumberFormat="1" applyFont="1" applyFill="1" applyBorder="1" applyAlignment="1">
      <alignment horizontal="right" vertical="center"/>
    </xf>
    <xf numFmtId="0" fontId="18" fillId="0" borderId="12" xfId="6" applyFont="1" applyFill="1" applyBorder="1" applyAlignment="1">
      <alignment vertical="top" wrapText="1"/>
    </xf>
    <xf numFmtId="0" fontId="18" fillId="0" borderId="10" xfId="6" applyFont="1" applyFill="1" applyBorder="1" applyAlignment="1">
      <alignment vertical="center" wrapText="1"/>
    </xf>
    <xf numFmtId="0" fontId="18" fillId="0" borderId="11" xfId="6" applyFont="1" applyFill="1" applyBorder="1" applyAlignment="1">
      <alignment vertical="center" wrapText="1"/>
    </xf>
    <xf numFmtId="43" fontId="23" fillId="0" borderId="10" xfId="4" applyFont="1" applyFill="1" applyBorder="1" applyAlignment="1">
      <alignment vertical="top" wrapText="1"/>
    </xf>
    <xf numFmtId="43" fontId="23" fillId="0" borderId="9" xfId="4" applyFont="1" applyFill="1" applyBorder="1" applyAlignment="1">
      <alignment vertical="center" wrapText="1"/>
    </xf>
    <xf numFmtId="0" fontId="18" fillId="0" borderId="20" xfId="6" applyFont="1" applyFill="1" applyBorder="1" applyAlignment="1">
      <alignment horizontal="center" vertical="top" wrapText="1"/>
    </xf>
    <xf numFmtId="3" fontId="18" fillId="0" borderId="36" xfId="6" applyNumberFormat="1" applyFont="1" applyFill="1" applyBorder="1" applyAlignment="1">
      <alignment horizontal="right" wrapText="1"/>
    </xf>
    <xf numFmtId="3" fontId="18" fillId="0" borderId="46" xfId="6" applyNumberFormat="1" applyFont="1" applyFill="1" applyBorder="1" applyAlignment="1">
      <alignment horizontal="right" wrapText="1"/>
    </xf>
    <xf numFmtId="0" fontId="0" fillId="0" borderId="0" xfId="6" applyFont="1" applyFill="1" applyBorder="1" applyAlignment="1">
      <alignment vertical="top" wrapText="1"/>
    </xf>
    <xf numFmtId="3" fontId="18" fillId="0" borderId="8" xfId="6" applyNumberFormat="1" applyFont="1" applyFill="1" applyBorder="1" applyAlignment="1">
      <alignment horizontal="right" wrapText="1"/>
    </xf>
    <xf numFmtId="3" fontId="18" fillId="0" borderId="9" xfId="6" applyNumberFormat="1" applyFont="1" applyFill="1" applyBorder="1" applyAlignment="1">
      <alignment horizontal="right" wrapText="1"/>
    </xf>
    <xf numFmtId="0" fontId="18" fillId="0" borderId="0" xfId="6" applyFont="1" applyFill="1" applyBorder="1" applyAlignment="1">
      <alignment vertical="top" wrapText="1"/>
    </xf>
    <xf numFmtId="0" fontId="18" fillId="0" borderId="19" xfId="6" applyFont="1" applyFill="1" applyBorder="1" applyAlignment="1">
      <alignment horizontal="center" vertical="top" wrapText="1"/>
    </xf>
    <xf numFmtId="0" fontId="23" fillId="0" borderId="20" xfId="6" applyFont="1" applyFill="1" applyBorder="1" applyAlignment="1">
      <alignment horizontal="center" vertical="top" wrapText="1"/>
    </xf>
    <xf numFmtId="43" fontId="23" fillId="0" borderId="3" xfId="4" applyFont="1" applyFill="1" applyBorder="1" applyAlignment="1">
      <alignment vertical="top" wrapText="1"/>
    </xf>
    <xf numFmtId="43" fontId="23" fillId="0" borderId="14" xfId="4" applyFont="1" applyFill="1" applyBorder="1" applyAlignment="1">
      <alignment vertical="top" wrapText="1"/>
    </xf>
    <xf numFmtId="0" fontId="0" fillId="0" borderId="0" xfId="6" applyFont="1" applyFill="1" applyAlignment="1">
      <alignment horizontal="right"/>
    </xf>
    <xf numFmtId="0" fontId="1" fillId="0" borderId="0" xfId="6" applyFont="1" applyFill="1" applyAlignment="1">
      <alignment horizontal="left" vertical="top"/>
    </xf>
    <xf numFmtId="4" fontId="18" fillId="0" borderId="20" xfId="6" applyNumberFormat="1" applyFont="1" applyFill="1" applyBorder="1" applyAlignment="1">
      <alignment horizontal="right" wrapText="1"/>
    </xf>
    <xf numFmtId="0" fontId="18" fillId="0" borderId="44" xfId="6" applyFont="1" applyFill="1" applyBorder="1" applyAlignment="1">
      <alignment horizontal="right" wrapText="1"/>
    </xf>
    <xf numFmtId="0" fontId="1" fillId="0" borderId="0" xfId="6" applyFont="1" applyFill="1" applyAlignment="1">
      <alignment horizontal="right"/>
    </xf>
    <xf numFmtId="0" fontId="18" fillId="0" borderId="19" xfId="6" applyFont="1" applyFill="1" applyBorder="1" applyAlignment="1">
      <alignment horizontal="left" vertical="top" wrapText="1"/>
    </xf>
    <xf numFmtId="43" fontId="23" fillId="0" borderId="1" xfId="4" applyFont="1" applyFill="1" applyBorder="1" applyAlignment="1">
      <alignment horizontal="left" vertical="top" wrapText="1"/>
    </xf>
    <xf numFmtId="0" fontId="23" fillId="0" borderId="7" xfId="6" applyFont="1" applyFill="1" applyBorder="1" applyAlignment="1">
      <alignment vertical="top" wrapText="1"/>
    </xf>
    <xf numFmtId="0" fontId="44" fillId="0" borderId="0" xfId="1" applyFont="1" applyFill="1" applyAlignment="1">
      <alignment horizontal="justify" vertical="center"/>
    </xf>
    <xf numFmtId="3" fontId="23" fillId="0" borderId="8" xfId="6" applyNumberFormat="1" applyFont="1" applyFill="1" applyBorder="1" applyAlignment="1">
      <alignment vertical="center" wrapText="1"/>
    </xf>
    <xf numFmtId="3" fontId="23" fillId="0" borderId="7" xfId="6" applyNumberFormat="1" applyFont="1" applyFill="1" applyBorder="1" applyAlignment="1">
      <alignment vertical="center" wrapText="1"/>
    </xf>
    <xf numFmtId="0" fontId="23" fillId="0" borderId="12" xfId="6" applyFont="1" applyFill="1" applyBorder="1" applyAlignment="1">
      <alignment vertical="top" wrapText="1"/>
    </xf>
    <xf numFmtId="0" fontId="23" fillId="0" borderId="10" xfId="6" applyFont="1" applyFill="1" applyBorder="1" applyAlignment="1">
      <alignment vertical="top" wrapText="1"/>
    </xf>
    <xf numFmtId="0" fontId="23" fillId="0" borderId="8" xfId="6" applyFont="1" applyFill="1" applyBorder="1" applyAlignment="1">
      <alignment horizontal="left" vertical="top" wrapText="1"/>
    </xf>
    <xf numFmtId="0" fontId="18" fillId="0" borderId="2" xfId="6" applyFont="1" applyFill="1" applyBorder="1" applyAlignment="1">
      <alignment vertical="top" wrapText="1"/>
    </xf>
    <xf numFmtId="0" fontId="23" fillId="0" borderId="12" xfId="6" applyFont="1" applyFill="1" applyBorder="1" applyAlignment="1">
      <alignment horizontal="left" vertical="top" wrapText="1"/>
    </xf>
    <xf numFmtId="0" fontId="18" fillId="0" borderId="9" xfId="6" applyFont="1" applyFill="1" applyBorder="1" applyAlignment="1">
      <alignment vertical="top" wrapText="1"/>
    </xf>
    <xf numFmtId="0" fontId="18" fillId="0" borderId="19" xfId="6" applyFont="1" applyFill="1" applyBorder="1" applyAlignment="1">
      <alignment vertical="top" wrapText="1"/>
    </xf>
    <xf numFmtId="0" fontId="18" fillId="0" borderId="36" xfId="1" applyFont="1" applyFill="1" applyBorder="1" applyAlignment="1">
      <alignment vertical="center" wrapText="1"/>
    </xf>
    <xf numFmtId="0" fontId="18" fillId="0" borderId="0" xfId="1" applyFont="1" applyFill="1" applyAlignment="1">
      <alignment vertical="center" wrapText="1"/>
    </xf>
    <xf numFmtId="0" fontId="18" fillId="0" borderId="0" xfId="6" applyFont="1" applyFill="1" applyAlignment="1">
      <alignment wrapText="1"/>
    </xf>
    <xf numFmtId="0" fontId="41" fillId="0" borderId="14" xfId="1" applyFont="1" applyFill="1" applyBorder="1" applyAlignment="1">
      <alignment horizontal="justify" vertical="center"/>
    </xf>
    <xf numFmtId="11" fontId="18" fillId="0" borderId="0" xfId="6" applyNumberFormat="1" applyFont="1" applyFill="1" applyAlignment="1">
      <alignment horizontal="left" vertical="top" wrapText="1"/>
    </xf>
    <xf numFmtId="0" fontId="41" fillId="0" borderId="14" xfId="1" applyFont="1" applyFill="1" applyBorder="1" applyAlignment="1">
      <alignment vertical="center" wrapText="1"/>
    </xf>
    <xf numFmtId="0" fontId="41" fillId="0" borderId="14" xfId="1" applyFont="1" applyFill="1" applyBorder="1" applyAlignment="1">
      <alignment horizontal="left" vertical="center" wrapText="1" indent="1"/>
    </xf>
    <xf numFmtId="0" fontId="18" fillId="0" borderId="69" xfId="1" applyFont="1" applyFill="1" applyBorder="1" applyAlignment="1">
      <alignment wrapText="1"/>
    </xf>
    <xf numFmtId="3" fontId="37" fillId="0" borderId="0" xfId="6" applyNumberFormat="1" applyFont="1" applyFill="1"/>
    <xf numFmtId="0" fontId="23" fillId="0" borderId="19" xfId="6" applyFont="1" applyFill="1" applyBorder="1" applyAlignment="1">
      <alignment horizontal="left" vertical="top" wrapText="1"/>
    </xf>
    <xf numFmtId="0" fontId="18" fillId="0" borderId="20" xfId="6" applyFont="1" applyFill="1" applyBorder="1" applyAlignment="1">
      <alignment wrapText="1"/>
    </xf>
    <xf numFmtId="0" fontId="41" fillId="0" borderId="20" xfId="1" applyFont="1" applyFill="1" applyBorder="1" applyAlignment="1">
      <alignment horizontal="justify" vertical="center"/>
    </xf>
    <xf numFmtId="11" fontId="18" fillId="0" borderId="20" xfId="6" applyNumberFormat="1" applyFont="1" applyFill="1" applyBorder="1" applyAlignment="1">
      <alignment horizontal="left" vertical="top" wrapText="1"/>
    </xf>
    <xf numFmtId="0" fontId="41" fillId="0" borderId="20" xfId="1" applyFont="1" applyFill="1" applyBorder="1" applyAlignment="1">
      <alignment vertical="center" wrapText="1"/>
    </xf>
    <xf numFmtId="0" fontId="41" fillId="0" borderId="20" xfId="1" applyFont="1" applyFill="1" applyBorder="1" applyAlignment="1">
      <alignment horizontal="left" vertical="center" wrapText="1" indent="1"/>
    </xf>
    <xf numFmtId="0" fontId="18" fillId="0" borderId="67" xfId="1" applyFont="1" applyFill="1" applyBorder="1" applyAlignment="1">
      <alignment wrapText="1"/>
    </xf>
    <xf numFmtId="3" fontId="23" fillId="0" borderId="44" xfId="6" applyNumberFormat="1" applyFont="1" applyFill="1" applyBorder="1" applyAlignment="1">
      <alignment horizontal="left" vertical="center" wrapText="1"/>
    </xf>
    <xf numFmtId="3" fontId="23" fillId="0" borderId="20" xfId="6" applyNumberFormat="1" applyFont="1" applyFill="1" applyBorder="1" applyAlignment="1">
      <alignment horizontal="left" vertical="center" wrapText="1"/>
    </xf>
    <xf numFmtId="0" fontId="23" fillId="0" borderId="9" xfId="6" applyFont="1" applyFill="1" applyBorder="1" applyAlignment="1">
      <alignment horizontal="left" vertical="top" wrapText="1"/>
    </xf>
    <xf numFmtId="3" fontId="18" fillId="0" borderId="44" xfId="6" applyNumberFormat="1" applyFont="1" applyFill="1" applyBorder="1" applyAlignment="1">
      <alignment wrapText="1"/>
    </xf>
    <xf numFmtId="3" fontId="18" fillId="0" borderId="20" xfId="6" applyNumberFormat="1" applyFont="1" applyFill="1" applyBorder="1" applyAlignment="1">
      <alignment wrapText="1"/>
    </xf>
    <xf numFmtId="0" fontId="23" fillId="0" borderId="9" xfId="6" applyFont="1" applyFill="1" applyBorder="1" applyAlignment="1">
      <alignment vertical="top" wrapText="1"/>
    </xf>
    <xf numFmtId="0" fontId="18" fillId="0" borderId="44" xfId="6" applyFont="1" applyFill="1" applyBorder="1" applyAlignment="1">
      <alignment vertical="top" wrapText="1"/>
    </xf>
    <xf numFmtId="3" fontId="18" fillId="0" borderId="20" xfId="6" applyNumberFormat="1" applyFont="1" applyFill="1" applyBorder="1" applyAlignment="1">
      <alignment vertical="top" wrapText="1"/>
    </xf>
    <xf numFmtId="0" fontId="23" fillId="0" borderId="19" xfId="6" applyFont="1" applyFill="1" applyBorder="1" applyAlignment="1">
      <alignment vertical="top" wrapText="1"/>
    </xf>
    <xf numFmtId="3" fontId="23" fillId="0" borderId="0" xfId="6" applyNumberFormat="1" applyFont="1" applyFill="1" applyBorder="1" applyAlignment="1">
      <alignment vertical="top" wrapText="1"/>
    </xf>
    <xf numFmtId="0" fontId="23" fillId="0" borderId="63" xfId="6" applyFont="1" applyFill="1" applyBorder="1" applyAlignment="1">
      <alignment horizontal="left" vertical="top" wrapText="1"/>
    </xf>
    <xf numFmtId="0" fontId="18" fillId="0" borderId="63" xfId="6" applyFont="1" applyFill="1" applyBorder="1" applyAlignment="1">
      <alignment horizontal="left" vertical="top" wrapText="1"/>
    </xf>
    <xf numFmtId="3" fontId="18" fillId="0" borderId="12" xfId="6" applyNumberFormat="1" applyFont="1" applyFill="1" applyBorder="1" applyAlignment="1">
      <alignment horizontal="left" vertical="top" wrapText="1"/>
    </xf>
    <xf numFmtId="0" fontId="18" fillId="0" borderId="12" xfId="6" applyFont="1" applyFill="1" applyBorder="1" applyAlignment="1">
      <alignment wrapText="1"/>
    </xf>
    <xf numFmtId="3" fontId="18" fillId="0" borderId="12" xfId="6" applyNumberFormat="1" applyFont="1" applyFill="1" applyBorder="1" applyAlignment="1">
      <alignment horizontal="right" wrapText="1"/>
    </xf>
    <xf numFmtId="3" fontId="18" fillId="0" borderId="10" xfId="6" applyNumberFormat="1" applyFont="1" applyFill="1" applyBorder="1" applyAlignment="1">
      <alignment horizontal="right" wrapText="1"/>
    </xf>
    <xf numFmtId="0" fontId="23" fillId="0" borderId="10" xfId="6" applyFont="1" applyFill="1" applyBorder="1" applyAlignment="1">
      <alignment horizontal="left" vertical="top" wrapText="1"/>
    </xf>
    <xf numFmtId="43" fontId="18" fillId="0" borderId="10" xfId="4" applyFont="1" applyFill="1" applyBorder="1" applyAlignment="1">
      <alignment horizontal="right" wrapText="1"/>
    </xf>
    <xf numFmtId="3" fontId="18" fillId="0" borderId="12" xfId="6" applyNumberFormat="1" applyFont="1" applyFill="1" applyBorder="1" applyAlignment="1">
      <alignment wrapText="1"/>
    </xf>
    <xf numFmtId="0" fontId="18" fillId="0" borderId="20" xfId="1" applyFont="1" applyFill="1" applyBorder="1" applyAlignment="1">
      <alignment horizontal="center" vertical="center" wrapText="1"/>
    </xf>
    <xf numFmtId="0" fontId="23" fillId="0" borderId="45" xfId="6" applyFont="1" applyFill="1" applyBorder="1" applyAlignment="1">
      <alignment horizontal="left" vertical="top" wrapText="1"/>
    </xf>
    <xf numFmtId="0" fontId="18" fillId="0" borderId="45" xfId="6" applyFont="1" applyFill="1" applyBorder="1" applyAlignment="1">
      <alignment horizontal="left" vertical="top" wrapText="1"/>
    </xf>
    <xf numFmtId="0" fontId="18" fillId="0" borderId="65" xfId="1" applyFont="1" applyFill="1" applyBorder="1" applyAlignment="1">
      <alignment vertical="center" wrapText="1"/>
    </xf>
    <xf numFmtId="0" fontId="18" fillId="0" borderId="30" xfId="6" applyFont="1" applyFill="1" applyBorder="1" applyAlignment="1">
      <alignment vertical="top" wrapText="1"/>
    </xf>
    <xf numFmtId="0" fontId="18" fillId="0" borderId="65" xfId="1" applyFont="1" applyFill="1" applyBorder="1" applyAlignment="1">
      <alignment wrapText="1"/>
    </xf>
    <xf numFmtId="43" fontId="2" fillId="0" borderId="0" xfId="4" applyFont="1" applyFill="1"/>
    <xf numFmtId="0" fontId="18" fillId="0" borderId="5" xfId="6" applyFont="1" applyFill="1" applyBorder="1" applyAlignment="1">
      <alignment vertical="top" wrapText="1"/>
    </xf>
    <xf numFmtId="43" fontId="23" fillId="0" borderId="12" xfId="4" applyFont="1" applyFill="1" applyBorder="1" applyAlignment="1">
      <alignment vertical="center" wrapText="1"/>
    </xf>
    <xf numFmtId="0" fontId="18" fillId="0" borderId="0" xfId="1" applyFont="1" applyFill="1" applyAlignment="1">
      <alignment horizontal="left" vertical="center" wrapText="1" indent="1"/>
    </xf>
    <xf numFmtId="0" fontId="18" fillId="0" borderId="12" xfId="6" applyFont="1" applyFill="1" applyBorder="1" applyAlignment="1">
      <alignment horizontal="right" wrapText="1"/>
    </xf>
    <xf numFmtId="0" fontId="18" fillId="0" borderId="0" xfId="6" applyFont="1" applyFill="1" applyBorder="1"/>
    <xf numFmtId="0" fontId="2" fillId="0" borderId="20" xfId="6" applyFont="1" applyFill="1" applyBorder="1"/>
    <xf numFmtId="43" fontId="2" fillId="0" borderId="0" xfId="6" applyNumberFormat="1" applyFont="1" applyFill="1"/>
    <xf numFmtId="0" fontId="6" fillId="0" borderId="12" xfId="1" applyFont="1" applyFill="1" applyBorder="1" applyAlignment="1">
      <alignment vertical="center" wrapText="1"/>
    </xf>
    <xf numFmtId="9" fontId="7" fillId="0" borderId="12" xfId="1" applyNumberFormat="1" applyFont="1" applyFill="1" applyBorder="1" applyAlignment="1">
      <alignment horizontal="left" vertical="top" wrapText="1"/>
    </xf>
    <xf numFmtId="0" fontId="6" fillId="0" borderId="12" xfId="1" applyFont="1" applyFill="1" applyBorder="1" applyAlignment="1">
      <alignment horizontal="left" vertical="top" wrapText="1"/>
    </xf>
    <xf numFmtId="3" fontId="10" fillId="0" borderId="12" xfId="1" applyNumberFormat="1" applyFont="1" applyFill="1" applyBorder="1" applyAlignment="1">
      <alignment horizontal="center" wrapText="1"/>
    </xf>
    <xf numFmtId="0" fontId="7" fillId="0" borderId="12" xfId="1" applyFont="1" applyFill="1" applyBorder="1" applyAlignment="1">
      <alignment horizontal="left" vertical="top" wrapText="1"/>
    </xf>
    <xf numFmtId="3" fontId="11" fillId="0" borderId="12" xfId="1" applyNumberFormat="1" applyFont="1" applyFill="1" applyBorder="1" applyAlignment="1">
      <alignment horizontal="left" vertical="top" wrapText="1"/>
    </xf>
    <xf numFmtId="0" fontId="11" fillId="0" borderId="12" xfId="1" applyFont="1" applyFill="1" applyBorder="1" applyAlignment="1">
      <alignment horizontal="left" vertical="top" wrapText="1"/>
    </xf>
    <xf numFmtId="9" fontId="7" fillId="0" borderId="9" xfId="1" applyNumberFormat="1" applyFont="1" applyFill="1" applyBorder="1" applyAlignment="1">
      <alignment horizontal="left" vertical="top"/>
    </xf>
    <xf numFmtId="0" fontId="6" fillId="0" borderId="9" xfId="1" applyFont="1" applyFill="1" applyBorder="1" applyAlignment="1">
      <alignment horizontal="left" vertical="top" wrapText="1"/>
    </xf>
    <xf numFmtId="0" fontId="11" fillId="0" borderId="9" xfId="1" applyFont="1" applyFill="1" applyBorder="1" applyAlignment="1">
      <alignment horizontal="left" vertical="top"/>
    </xf>
    <xf numFmtId="3" fontId="11" fillId="0" borderId="9" xfId="1" applyNumberFormat="1" applyFont="1" applyFill="1" applyBorder="1" applyAlignment="1">
      <alignment horizontal="left" vertical="top"/>
    </xf>
    <xf numFmtId="0" fontId="7" fillId="0" borderId="12" xfId="1" applyFont="1" applyFill="1" applyBorder="1" applyAlignment="1">
      <alignment vertical="center" wrapText="1"/>
    </xf>
    <xf numFmtId="9" fontId="7" fillId="0" borderId="11" xfId="1" applyNumberFormat="1" applyFont="1" applyFill="1" applyBorder="1" applyAlignment="1">
      <alignment horizontal="left" vertical="top" wrapText="1"/>
    </xf>
    <xf numFmtId="9" fontId="7" fillId="0" borderId="10" xfId="1" applyNumberFormat="1" applyFont="1" applyFill="1" applyBorder="1" applyAlignment="1">
      <alignment horizontal="left" vertical="top" wrapText="1"/>
    </xf>
    <xf numFmtId="0" fontId="11" fillId="0" borderId="9" xfId="1" applyFont="1" applyFill="1" applyBorder="1" applyAlignment="1">
      <alignment horizontal="left" vertical="top" wrapText="1"/>
    </xf>
    <xf numFmtId="0" fontId="7" fillId="0" borderId="7" xfId="1" applyFont="1" applyFill="1" applyBorder="1" applyAlignment="1">
      <alignment horizontal="left" vertical="top" wrapText="1"/>
    </xf>
    <xf numFmtId="0" fontId="6" fillId="0" borderId="20" xfId="1" applyFont="1" applyFill="1" applyBorder="1" applyAlignment="1">
      <alignment horizontal="left" vertical="top" wrapText="1"/>
    </xf>
    <xf numFmtId="3" fontId="7" fillId="0" borderId="20" xfId="1" applyNumberFormat="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6" xfId="1" applyFont="1" applyFill="1" applyBorder="1"/>
    <xf numFmtId="0" fontId="7" fillId="0" borderId="0" xfId="1" applyFont="1" applyFill="1"/>
    <xf numFmtId="0" fontId="7" fillId="0" borderId="20" xfId="1" applyFont="1" applyFill="1" applyBorder="1"/>
    <xf numFmtId="9" fontId="7" fillId="0" borderId="9" xfId="1" applyNumberFormat="1" applyFont="1" applyFill="1" applyBorder="1" applyAlignment="1">
      <alignment vertical="top" wrapText="1"/>
    </xf>
    <xf numFmtId="9" fontId="7" fillId="0" borderId="7" xfId="1" applyNumberFormat="1" applyFont="1" applyFill="1" applyBorder="1" applyAlignment="1">
      <alignment vertical="top" wrapText="1"/>
    </xf>
    <xf numFmtId="9" fontId="7" fillId="0" borderId="11" xfId="1" applyNumberFormat="1" applyFont="1" applyFill="1" applyBorder="1" applyAlignment="1">
      <alignment vertical="top" wrapText="1"/>
    </xf>
    <xf numFmtId="0" fontId="6" fillId="0" borderId="10" xfId="1" applyFont="1" applyFill="1" applyBorder="1" applyAlignment="1">
      <alignment horizontal="left" vertical="top" wrapText="1"/>
    </xf>
    <xf numFmtId="0" fontId="6" fillId="0" borderId="27" xfId="1" applyFont="1" applyFill="1" applyBorder="1" applyAlignment="1">
      <alignment horizontal="left" vertical="top" wrapText="1"/>
    </xf>
    <xf numFmtId="9" fontId="7" fillId="0" borderId="27" xfId="1" applyNumberFormat="1" applyFont="1" applyFill="1" applyBorder="1" applyAlignment="1">
      <alignment horizontal="left" vertical="top" wrapText="1"/>
    </xf>
    <xf numFmtId="0" fontId="6" fillId="0" borderId="19" xfId="1" applyFont="1" applyFill="1" applyBorder="1" applyAlignment="1">
      <alignment horizontal="left" vertical="top" wrapText="1"/>
    </xf>
    <xf numFmtId="3" fontId="7" fillId="0" borderId="24" xfId="1" applyNumberFormat="1" applyFont="1" applyFill="1" applyBorder="1" applyAlignment="1">
      <alignment horizontal="left" vertical="top" wrapText="1"/>
    </xf>
    <xf numFmtId="0" fontId="7" fillId="0" borderId="25" xfId="1" applyFont="1" applyFill="1" applyBorder="1" applyAlignment="1">
      <alignment horizontal="left" vertical="top" wrapText="1"/>
    </xf>
    <xf numFmtId="3" fontId="7" fillId="0" borderId="26" xfId="1" applyNumberFormat="1" applyFont="1" applyFill="1" applyBorder="1" applyAlignment="1">
      <alignment horizontal="left" vertical="top" wrapText="1"/>
    </xf>
    <xf numFmtId="0" fontId="7" fillId="0" borderId="11" xfId="1" applyFont="1" applyFill="1" applyBorder="1" applyAlignment="1">
      <alignment horizontal="left" vertical="top" wrapText="1"/>
    </xf>
    <xf numFmtId="0" fontId="6" fillId="0" borderId="0" xfId="1" applyFont="1" applyFill="1" applyBorder="1" applyAlignment="1">
      <alignment horizontal="left" vertical="top" wrapText="1"/>
    </xf>
    <xf numFmtId="3" fontId="7" fillId="0" borderId="10" xfId="1" applyNumberFormat="1" applyFont="1" applyFill="1" applyBorder="1" applyAlignment="1">
      <alignment horizontal="left" vertical="top" wrapText="1"/>
    </xf>
    <xf numFmtId="0" fontId="6" fillId="0" borderId="1" xfId="1" applyFont="1" applyFill="1" applyBorder="1" applyAlignment="1">
      <alignment horizontal="left" vertical="top" wrapText="1"/>
    </xf>
    <xf numFmtId="0" fontId="7" fillId="0" borderId="9" xfId="1" applyFont="1" applyFill="1" applyBorder="1" applyAlignment="1">
      <alignment horizontal="left" vertical="top" wrapText="1"/>
    </xf>
    <xf numFmtId="43" fontId="6" fillId="0" borderId="12" xfId="2" applyFont="1" applyFill="1" applyBorder="1" applyAlignment="1">
      <alignment horizontal="left" vertical="top" wrapText="1"/>
    </xf>
    <xf numFmtId="0" fontId="6" fillId="0" borderId="7" xfId="1" applyFont="1" applyFill="1" applyBorder="1" applyAlignment="1">
      <alignment vertical="top" wrapText="1"/>
    </xf>
    <xf numFmtId="9" fontId="7" fillId="0" borderId="7" xfId="1" applyNumberFormat="1" applyFont="1" applyFill="1" applyBorder="1" applyAlignment="1">
      <alignment horizontal="left" vertical="top" wrapText="1"/>
    </xf>
    <xf numFmtId="0" fontId="7" fillId="0" borderId="7" xfId="1" applyFont="1" applyFill="1" applyBorder="1" applyAlignment="1">
      <alignment vertical="top" wrapText="1"/>
    </xf>
    <xf numFmtId="0" fontId="7" fillId="0" borderId="2" xfId="1" applyFont="1" applyFill="1" applyBorder="1" applyAlignment="1">
      <alignment vertical="top" wrapText="1"/>
    </xf>
    <xf numFmtId="0" fontId="7" fillId="0" borderId="0" xfId="1" applyFont="1" applyFill="1" applyBorder="1" applyAlignment="1">
      <alignment vertical="top" wrapText="1"/>
    </xf>
    <xf numFmtId="3" fontId="7" fillId="0" borderId="20" xfId="1" applyNumberFormat="1" applyFont="1" applyFill="1" applyBorder="1" applyAlignment="1">
      <alignment horizontal="right" vertical="top" wrapText="1"/>
    </xf>
    <xf numFmtId="0" fontId="7" fillId="0" borderId="20" xfId="1" applyFont="1" applyFill="1" applyBorder="1" applyAlignment="1">
      <alignment vertical="top" wrapText="1"/>
    </xf>
    <xf numFmtId="3" fontId="7" fillId="0" borderId="20" xfId="1" applyNumberFormat="1" applyFont="1" applyFill="1" applyBorder="1" applyAlignment="1">
      <alignment vertical="top" wrapText="1"/>
    </xf>
    <xf numFmtId="3" fontId="7" fillId="0" borderId="20" xfId="1" applyNumberFormat="1" applyFont="1" applyFill="1" applyBorder="1" applyAlignment="1">
      <alignment horizontal="left" vertical="top" wrapText="1" indent="1"/>
    </xf>
    <xf numFmtId="0" fontId="7" fillId="0" borderId="19" xfId="1" applyFont="1" applyFill="1" applyBorder="1" applyAlignment="1">
      <alignment vertical="top" wrapText="1"/>
    </xf>
    <xf numFmtId="3" fontId="6" fillId="0" borderId="19" xfId="1" applyNumberFormat="1" applyFont="1" applyFill="1" applyBorder="1" applyAlignment="1">
      <alignment horizontal="right" vertical="top" wrapText="1"/>
    </xf>
    <xf numFmtId="0" fontId="6" fillId="0" borderId="22" xfId="1" applyFont="1" applyFill="1" applyBorder="1" applyAlignment="1">
      <alignment vertical="top" wrapText="1"/>
    </xf>
    <xf numFmtId="3" fontId="6" fillId="0" borderId="12" xfId="1" applyNumberFormat="1" applyFont="1" applyFill="1" applyBorder="1" applyAlignment="1">
      <alignment vertical="top" wrapText="1"/>
    </xf>
    <xf numFmtId="3" fontId="7" fillId="0" borderId="20" xfId="1" applyNumberFormat="1" applyFont="1" applyFill="1" applyBorder="1" applyAlignment="1">
      <alignment horizontal="right" vertical="center" wrapText="1"/>
    </xf>
    <xf numFmtId="0" fontId="7" fillId="0" borderId="20" xfId="1" applyFont="1" applyFill="1" applyBorder="1" applyAlignment="1">
      <alignment horizontal="right" vertical="center" wrapText="1"/>
    </xf>
    <xf numFmtId="0" fontId="7" fillId="0" borderId="20" xfId="1" applyFont="1" applyFill="1" applyBorder="1" applyAlignment="1">
      <alignment horizontal="center" vertical="center" wrapText="1"/>
    </xf>
    <xf numFmtId="3" fontId="7" fillId="0" borderId="20" xfId="1" applyNumberFormat="1" applyFont="1" applyFill="1" applyBorder="1" applyAlignment="1">
      <alignment horizontal="center" vertical="center" wrapText="1"/>
    </xf>
    <xf numFmtId="0" fontId="7" fillId="0" borderId="20" xfId="1" applyFont="1" applyFill="1" applyBorder="1" applyAlignment="1">
      <alignment horizontal="center" vertical="top" wrapText="1"/>
    </xf>
    <xf numFmtId="9" fontId="7" fillId="0" borderId="9" xfId="1" applyNumberFormat="1" applyFont="1" applyFill="1" applyBorder="1" applyAlignment="1">
      <alignment horizontal="left" vertical="top" wrapText="1"/>
    </xf>
    <xf numFmtId="0" fontId="7" fillId="0" borderId="9" xfId="1" applyFont="1" applyFill="1" applyBorder="1" applyAlignment="1">
      <alignment vertical="top" wrapText="1"/>
    </xf>
    <xf numFmtId="43" fontId="6" fillId="0" borderId="20" xfId="2" applyFont="1" applyFill="1" applyBorder="1" applyAlignment="1">
      <alignment horizontal="center" vertical="center" wrapText="1"/>
    </xf>
    <xf numFmtId="43" fontId="6" fillId="0" borderId="20" xfId="2" applyFont="1" applyFill="1" applyBorder="1" applyAlignment="1">
      <alignment horizontal="center" vertical="top" wrapText="1"/>
    </xf>
    <xf numFmtId="0" fontId="7" fillId="0" borderId="11" xfId="1" applyFont="1" applyFill="1" applyBorder="1" applyAlignment="1">
      <alignment vertical="top" wrapText="1"/>
    </xf>
    <xf numFmtId="0" fontId="7" fillId="0" borderId="20" xfId="1" applyFont="1" applyFill="1" applyBorder="1" applyAlignment="1">
      <alignment horizontal="left" vertical="top" wrapText="1"/>
    </xf>
    <xf numFmtId="43" fontId="7" fillId="0" borderId="20" xfId="4" applyFont="1" applyFill="1" applyBorder="1" applyAlignment="1">
      <alignment horizontal="right" vertical="top" wrapText="1"/>
    </xf>
    <xf numFmtId="0" fontId="7" fillId="0" borderId="20" xfId="1" applyFont="1" applyFill="1" applyBorder="1" applyAlignment="1">
      <alignment horizontal="right" vertical="top" wrapText="1"/>
    </xf>
    <xf numFmtId="3" fontId="11" fillId="0" borderId="20" xfId="1" applyNumberFormat="1" applyFont="1" applyFill="1" applyBorder="1" applyAlignment="1">
      <alignment horizontal="right"/>
    </xf>
    <xf numFmtId="0" fontId="11" fillId="0" borderId="20" xfId="1" applyFont="1" applyFill="1" applyBorder="1" applyAlignment="1">
      <alignment horizontal="right"/>
    </xf>
    <xf numFmtId="0" fontId="7" fillId="0" borderId="1" xfId="1" applyFont="1" applyFill="1" applyBorder="1" applyAlignment="1">
      <alignment horizontal="left" vertical="top" wrapText="1"/>
    </xf>
    <xf numFmtId="0" fontId="7" fillId="0" borderId="0" xfId="1" applyFont="1" applyFill="1" applyBorder="1" applyAlignment="1">
      <alignment horizontal="left" vertical="top" wrapText="1"/>
    </xf>
    <xf numFmtId="9" fontId="7" fillId="0" borderId="20" xfId="1" applyNumberFormat="1" applyFont="1" applyFill="1" applyBorder="1" applyAlignment="1">
      <alignment horizontal="left" vertical="top" wrapText="1"/>
    </xf>
    <xf numFmtId="43" fontId="6" fillId="0" borderId="20" xfId="2" applyFont="1" applyFill="1" applyBorder="1" applyAlignment="1">
      <alignment horizontal="left" vertical="top" wrapText="1"/>
    </xf>
    <xf numFmtId="0" fontId="62" fillId="0" borderId="9" xfId="1" applyFont="1" applyFill="1" applyBorder="1" applyAlignment="1">
      <alignment horizontal="left" vertical="top" wrapText="1"/>
    </xf>
    <xf numFmtId="0" fontId="7" fillId="0" borderId="12" xfId="1" applyFont="1" applyFill="1" applyBorder="1" applyAlignment="1">
      <alignment horizontal="left" vertical="center" wrapText="1" indent="1"/>
    </xf>
    <xf numFmtId="9" fontId="7" fillId="0" borderId="12" xfId="1" applyNumberFormat="1" applyFont="1" applyFill="1" applyBorder="1" applyAlignment="1">
      <alignment horizontal="left" vertical="center" wrapText="1"/>
    </xf>
    <xf numFmtId="0" fontId="62" fillId="0" borderId="7" xfId="1" applyFont="1" applyFill="1" applyBorder="1" applyAlignment="1">
      <alignment horizontal="left" vertical="top" wrapText="1"/>
    </xf>
    <xf numFmtId="0" fontId="6" fillId="0" borderId="10" xfId="1" applyFont="1" applyFill="1" applyBorder="1" applyAlignment="1">
      <alignment vertical="center" wrapText="1"/>
    </xf>
    <xf numFmtId="9" fontId="7" fillId="0" borderId="10" xfId="1" applyNumberFormat="1" applyFont="1" applyFill="1" applyBorder="1" applyAlignment="1">
      <alignment horizontal="left" vertical="center" wrapText="1"/>
    </xf>
    <xf numFmtId="0" fontId="7" fillId="0" borderId="12" xfId="1" applyFont="1" applyFill="1" applyBorder="1" applyAlignment="1">
      <alignment horizontal="right" vertical="center" wrapText="1"/>
    </xf>
    <xf numFmtId="9" fontId="7" fillId="0" borderId="12" xfId="1" applyNumberFormat="1" applyFont="1" applyFill="1" applyBorder="1" applyAlignment="1">
      <alignment vertical="center" wrapText="1"/>
    </xf>
    <xf numFmtId="0" fontId="7" fillId="0" borderId="19" xfId="1" applyFont="1" applyFill="1" applyBorder="1" applyAlignment="1">
      <alignment horizontal="left" vertical="top" wrapText="1"/>
    </xf>
    <xf numFmtId="43" fontId="6" fillId="0" borderId="20" xfId="2" applyFont="1" applyFill="1" applyBorder="1" applyAlignment="1">
      <alignment vertical="center" wrapText="1"/>
    </xf>
    <xf numFmtId="0" fontId="6" fillId="0" borderId="20" xfId="1" applyFont="1" applyFill="1" applyBorder="1" applyAlignment="1">
      <alignment vertical="center" wrapText="1"/>
    </xf>
    <xf numFmtId="0" fontId="7" fillId="0" borderId="7" xfId="1" applyFont="1" applyFill="1" applyBorder="1" applyAlignment="1">
      <alignment vertical="center" wrapText="1"/>
    </xf>
    <xf numFmtId="0" fontId="7" fillId="0" borderId="9" xfId="1" applyFont="1" applyFill="1" applyBorder="1" applyAlignment="1">
      <alignment vertical="center" wrapText="1"/>
    </xf>
    <xf numFmtId="0" fontId="7" fillId="0" borderId="11" xfId="1" applyFont="1" applyFill="1" applyBorder="1" applyAlignment="1">
      <alignment vertical="center" wrapText="1"/>
    </xf>
    <xf numFmtId="0" fontId="7" fillId="0" borderId="8" xfId="1" applyFont="1" applyFill="1" applyBorder="1" applyAlignment="1">
      <alignment horizontal="left" vertical="top" wrapText="1"/>
    </xf>
    <xf numFmtId="43" fontId="7" fillId="0" borderId="8" xfId="2" applyFont="1" applyFill="1" applyBorder="1" applyAlignment="1">
      <alignment horizontal="left" vertical="top" wrapText="1"/>
    </xf>
    <xf numFmtId="43" fontId="7" fillId="0" borderId="7" xfId="2" applyFont="1" applyFill="1" applyBorder="1" applyAlignment="1">
      <alignment vertical="top" wrapText="1"/>
    </xf>
    <xf numFmtId="3" fontId="7" fillId="0" borderId="7" xfId="1" applyNumberFormat="1" applyFont="1" applyFill="1" applyBorder="1" applyAlignment="1">
      <alignment vertical="top" wrapText="1"/>
    </xf>
    <xf numFmtId="43" fontId="7" fillId="0" borderId="10" xfId="2" applyFont="1" applyFill="1" applyBorder="1" applyAlignment="1">
      <alignment horizontal="left" vertical="top" wrapText="1"/>
    </xf>
    <xf numFmtId="43" fontId="7" fillId="0" borderId="11" xfId="2" applyFont="1" applyFill="1" applyBorder="1" applyAlignment="1">
      <alignment vertical="top" wrapText="1"/>
    </xf>
    <xf numFmtId="3" fontId="7" fillId="0" borderId="11" xfId="1" applyNumberFormat="1" applyFont="1" applyFill="1" applyBorder="1" applyAlignment="1">
      <alignment vertical="top" wrapText="1"/>
    </xf>
    <xf numFmtId="0" fontId="7" fillId="0" borderId="27" xfId="1" applyFont="1" applyFill="1" applyBorder="1" applyAlignment="1">
      <alignment horizontal="left" vertical="top" wrapText="1"/>
    </xf>
    <xf numFmtId="0" fontId="7" fillId="0" borderId="20" xfId="1" applyFont="1" applyFill="1" applyBorder="1" applyAlignment="1">
      <alignment vertical="center" wrapText="1"/>
    </xf>
    <xf numFmtId="9" fontId="7" fillId="0" borderId="20" xfId="1" applyNumberFormat="1" applyFont="1" applyFill="1" applyBorder="1" applyAlignment="1">
      <alignment vertical="center" wrapText="1"/>
    </xf>
    <xf numFmtId="10" fontId="7" fillId="0" borderId="12" xfId="1" applyNumberFormat="1" applyFont="1" applyFill="1" applyBorder="1" applyAlignment="1">
      <alignment horizontal="left" vertical="top" wrapText="1"/>
    </xf>
    <xf numFmtId="3" fontId="7" fillId="0" borderId="9" xfId="1" applyNumberFormat="1" applyFont="1" applyFill="1" applyBorder="1" applyAlignment="1">
      <alignment vertical="top" wrapText="1"/>
    </xf>
    <xf numFmtId="3" fontId="7" fillId="0" borderId="9" xfId="1" applyNumberFormat="1" applyFont="1" applyFill="1" applyBorder="1" applyAlignment="1">
      <alignment wrapText="1"/>
    </xf>
    <xf numFmtId="0" fontId="7" fillId="0" borderId="10" xfId="1" applyFont="1" applyFill="1" applyBorder="1" applyAlignment="1">
      <alignment vertical="center" wrapText="1"/>
    </xf>
    <xf numFmtId="3" fontId="6" fillId="0" borderId="12" xfId="1" applyNumberFormat="1" applyFont="1" applyFill="1" applyBorder="1" applyAlignment="1">
      <alignment horizontal="left" vertical="top" wrapText="1"/>
    </xf>
    <xf numFmtId="3" fontId="6" fillId="0" borderId="11" xfId="1" applyNumberFormat="1" applyFont="1" applyFill="1" applyBorder="1" applyAlignment="1">
      <alignment vertical="top" wrapText="1"/>
    </xf>
    <xf numFmtId="3" fontId="6" fillId="0" borderId="10" xfId="1" applyNumberFormat="1" applyFont="1" applyFill="1" applyBorder="1" applyAlignment="1">
      <alignment vertical="top" wrapText="1"/>
    </xf>
    <xf numFmtId="3" fontId="7" fillId="0" borderId="12" xfId="1" applyNumberFormat="1" applyFont="1" applyFill="1" applyBorder="1" applyAlignment="1">
      <alignment horizontal="left" vertical="top" wrapText="1"/>
    </xf>
    <xf numFmtId="3" fontId="7" fillId="0" borderId="27" xfId="1" applyNumberFormat="1" applyFont="1" applyFill="1" applyBorder="1" applyAlignment="1">
      <alignment wrapText="1"/>
    </xf>
    <xf numFmtId="3" fontId="7" fillId="0" borderId="10" xfId="1" applyNumberFormat="1" applyFont="1" applyFill="1" applyBorder="1" applyAlignment="1">
      <alignment wrapText="1"/>
    </xf>
    <xf numFmtId="3" fontId="7" fillId="0" borderId="7" xfId="1" applyNumberFormat="1" applyFont="1" applyFill="1" applyBorder="1" applyAlignment="1">
      <alignment wrapText="1"/>
    </xf>
    <xf numFmtId="3" fontId="7" fillId="0" borderId="12" xfId="1" applyNumberFormat="1" applyFont="1" applyFill="1" applyBorder="1" applyAlignment="1">
      <alignment wrapText="1"/>
    </xf>
    <xf numFmtId="3" fontId="6" fillId="0" borderId="20" xfId="1" applyNumberFormat="1" applyFont="1" applyFill="1" applyBorder="1" applyAlignment="1">
      <alignment vertical="top" wrapText="1"/>
    </xf>
    <xf numFmtId="3" fontId="7" fillId="0" borderId="12" xfId="1" applyNumberFormat="1" applyFont="1" applyFill="1" applyBorder="1" applyAlignment="1">
      <alignment vertical="center" wrapText="1"/>
    </xf>
    <xf numFmtId="0" fontId="7" fillId="0" borderId="12" xfId="1" applyFont="1" applyFill="1" applyBorder="1" applyAlignment="1">
      <alignment horizontal="left" vertical="center" wrapText="1"/>
    </xf>
    <xf numFmtId="3" fontId="7" fillId="0" borderId="12" xfId="1" applyNumberFormat="1" applyFont="1" applyFill="1" applyBorder="1" applyAlignment="1">
      <alignment horizontal="left" vertical="center" wrapText="1"/>
    </xf>
    <xf numFmtId="0" fontId="7" fillId="0" borderId="8" xfId="1" applyFont="1" applyFill="1" applyBorder="1" applyAlignment="1">
      <alignment vertical="center" wrapText="1"/>
    </xf>
    <xf numFmtId="0" fontId="7" fillId="0" borderId="8" xfId="1" applyFont="1" applyFill="1" applyBorder="1" applyAlignment="1">
      <alignment horizontal="center" vertical="center" wrapText="1"/>
    </xf>
    <xf numFmtId="3" fontId="7" fillId="0" borderId="20" xfId="1" applyNumberFormat="1" applyFont="1" applyFill="1" applyBorder="1" applyAlignment="1">
      <alignment wrapText="1"/>
    </xf>
    <xf numFmtId="0" fontId="7" fillId="0" borderId="12" xfId="1" applyFont="1" applyFill="1" applyBorder="1" applyAlignment="1">
      <alignment horizontal="center" vertical="center" wrapText="1"/>
    </xf>
    <xf numFmtId="3" fontId="7" fillId="0" borderId="20" xfId="1" applyNumberFormat="1" applyFont="1" applyFill="1" applyBorder="1" applyAlignment="1">
      <alignment horizontal="right" wrapText="1"/>
    </xf>
    <xf numFmtId="0" fontId="7" fillId="0" borderId="20" xfId="1" applyFont="1" applyFill="1" applyBorder="1" applyAlignment="1">
      <alignment horizontal="right" wrapText="1"/>
    </xf>
    <xf numFmtId="0" fontId="7" fillId="0" borderId="12" xfId="1" applyFont="1" applyFill="1" applyBorder="1" applyAlignment="1">
      <alignment vertical="top" wrapText="1"/>
    </xf>
    <xf numFmtId="43" fontId="6" fillId="0" borderId="20" xfId="2" applyFont="1" applyFill="1" applyBorder="1" applyAlignment="1">
      <alignment vertical="top" wrapText="1"/>
    </xf>
    <xf numFmtId="3" fontId="7" fillId="0" borderId="31" xfId="1" applyNumberFormat="1" applyFont="1" applyFill="1" applyBorder="1" applyAlignment="1">
      <alignment horizontal="right" vertical="top" wrapText="1"/>
    </xf>
    <xf numFmtId="3" fontId="7" fillId="0" borderId="24" xfId="1" applyNumberFormat="1" applyFont="1" applyFill="1" applyBorder="1" applyAlignment="1">
      <alignment horizontal="right" vertical="top" wrapText="1"/>
    </xf>
    <xf numFmtId="0" fontId="7" fillId="0" borderId="26" xfId="1" applyFont="1" applyFill="1" applyBorder="1" applyAlignment="1">
      <alignment horizontal="right" vertical="top" wrapText="1"/>
    </xf>
    <xf numFmtId="3" fontId="7" fillId="0" borderId="8" xfId="1" applyNumberFormat="1" applyFont="1" applyFill="1" applyBorder="1" applyAlignment="1">
      <alignment horizontal="left" vertical="top" wrapText="1"/>
    </xf>
    <xf numFmtId="3" fontId="7" fillId="0" borderId="32" xfId="1" applyNumberFormat="1" applyFont="1" applyFill="1" applyBorder="1" applyAlignment="1">
      <alignment horizontal="right" vertical="top" wrapText="1"/>
    </xf>
    <xf numFmtId="3" fontId="7" fillId="0" borderId="28" xfId="1" applyNumberFormat="1" applyFont="1" applyFill="1" applyBorder="1" applyAlignment="1">
      <alignment horizontal="right" vertical="top" wrapText="1"/>
    </xf>
    <xf numFmtId="0" fontId="7" fillId="0" borderId="29" xfId="1" applyFont="1" applyFill="1" applyBorder="1" applyAlignment="1">
      <alignment horizontal="right" vertical="top" wrapText="1"/>
    </xf>
    <xf numFmtId="0" fontId="7" fillId="0" borderId="32" xfId="1" applyFont="1" applyFill="1" applyBorder="1" applyAlignment="1">
      <alignment horizontal="right" vertical="top" wrapText="1"/>
    </xf>
    <xf numFmtId="0" fontId="7" fillId="0" borderId="28" xfId="1" applyFont="1" applyFill="1" applyBorder="1" applyAlignment="1">
      <alignment horizontal="right" vertical="top" wrapText="1"/>
    </xf>
    <xf numFmtId="3" fontId="7" fillId="0" borderId="33" xfId="1" applyNumberFormat="1" applyFont="1" applyFill="1" applyBorder="1" applyAlignment="1">
      <alignment horizontal="right" vertical="top"/>
    </xf>
    <xf numFmtId="0" fontId="7" fillId="0" borderId="34" xfId="1" applyFont="1" applyFill="1" applyBorder="1" applyAlignment="1">
      <alignment horizontal="right" vertical="top"/>
    </xf>
    <xf numFmtId="3" fontId="7" fillId="0" borderId="7" xfId="1" applyNumberFormat="1" applyFont="1" applyFill="1" applyBorder="1" applyAlignment="1">
      <alignment horizontal="right" vertical="center" wrapText="1"/>
    </xf>
    <xf numFmtId="0" fontId="7" fillId="0" borderId="9" xfId="1" applyFont="1" applyFill="1" applyBorder="1" applyAlignment="1">
      <alignment horizontal="center" vertical="top" wrapText="1"/>
    </xf>
    <xf numFmtId="43" fontId="6" fillId="0" borderId="9" xfId="2" applyFont="1" applyFill="1" applyBorder="1" applyAlignment="1">
      <alignment vertical="center" wrapText="1"/>
    </xf>
    <xf numFmtId="3" fontId="7" fillId="0" borderId="7" xfId="1" applyNumberFormat="1" applyFont="1" applyFill="1" applyBorder="1" applyAlignment="1">
      <alignment vertical="center" wrapText="1"/>
    </xf>
    <xf numFmtId="3" fontId="7" fillId="0" borderId="9" xfId="1" applyNumberFormat="1" applyFont="1" applyFill="1" applyBorder="1" applyAlignment="1">
      <alignment vertical="center" wrapText="1"/>
    </xf>
    <xf numFmtId="3" fontId="7" fillId="0" borderId="11" xfId="1" applyNumberFormat="1" applyFont="1" applyFill="1" applyBorder="1" applyAlignment="1">
      <alignment vertical="center" wrapText="1"/>
    </xf>
    <xf numFmtId="3" fontId="7" fillId="0" borderId="10" xfId="1" applyNumberFormat="1" applyFont="1" applyFill="1" applyBorder="1" applyAlignment="1">
      <alignment vertical="center" wrapText="1"/>
    </xf>
    <xf numFmtId="9" fontId="6" fillId="0" borderId="12" xfId="1" applyNumberFormat="1" applyFont="1" applyFill="1" applyBorder="1" applyAlignment="1">
      <alignment horizontal="left" vertical="top" wrapText="1"/>
    </xf>
    <xf numFmtId="3" fontId="6" fillId="0" borderId="12" xfId="1" applyNumberFormat="1" applyFont="1" applyFill="1" applyBorder="1" applyAlignment="1">
      <alignment vertical="center" wrapText="1"/>
    </xf>
    <xf numFmtId="3" fontId="7" fillId="0" borderId="8" xfId="1" applyNumberFormat="1" applyFont="1" applyFill="1" applyBorder="1" applyAlignment="1">
      <alignment vertical="center" wrapText="1"/>
    </xf>
    <xf numFmtId="43" fontId="7" fillId="0" borderId="20" xfId="2" applyFont="1" applyFill="1" applyBorder="1" applyAlignment="1">
      <alignment vertical="center" wrapText="1"/>
    </xf>
    <xf numFmtId="3" fontId="7" fillId="0" borderId="9" xfId="1" applyNumberFormat="1" applyFont="1" applyFill="1" applyBorder="1" applyAlignment="1">
      <alignment horizontal="right" vertical="center" wrapText="1"/>
    </xf>
    <xf numFmtId="0" fontId="7" fillId="0" borderId="9" xfId="1" applyFont="1" applyFill="1" applyBorder="1" applyAlignment="1">
      <alignment horizontal="right" vertical="center" wrapText="1"/>
    </xf>
    <xf numFmtId="0" fontId="7" fillId="0" borderId="28" xfId="1" applyFont="1" applyFill="1" applyBorder="1" applyAlignment="1">
      <alignment vertical="center" wrapText="1"/>
    </xf>
    <xf numFmtId="0" fontId="7" fillId="0" borderId="29" xfId="1" applyFont="1" applyFill="1" applyBorder="1" applyAlignment="1">
      <alignment vertical="center" wrapText="1"/>
    </xf>
    <xf numFmtId="0" fontId="7" fillId="0" borderId="13" xfId="1" applyFont="1" applyFill="1" applyBorder="1" applyAlignment="1">
      <alignment vertical="center" wrapText="1"/>
    </xf>
    <xf numFmtId="0" fontId="7" fillId="0" borderId="14" xfId="1" applyFont="1" applyFill="1" applyBorder="1" applyAlignment="1">
      <alignment vertical="center" wrapText="1"/>
    </xf>
    <xf numFmtId="0" fontId="7" fillId="0" borderId="15" xfId="1" applyFont="1" applyFill="1" applyBorder="1" applyAlignment="1">
      <alignment vertical="center" wrapText="1"/>
    </xf>
    <xf numFmtId="3" fontId="7" fillId="0" borderId="20" xfId="1" applyNumberFormat="1" applyFont="1" applyFill="1" applyBorder="1" applyAlignment="1">
      <alignment vertical="center" wrapText="1"/>
    </xf>
    <xf numFmtId="3" fontId="7" fillId="0" borderId="67" xfId="1" applyNumberFormat="1" applyFont="1" applyFill="1" applyBorder="1" applyAlignment="1">
      <alignment vertical="center" wrapText="1"/>
    </xf>
    <xf numFmtId="0" fontId="7" fillId="0" borderId="67" xfId="1" applyFont="1" applyFill="1" applyBorder="1" applyAlignment="1">
      <alignment vertical="center" wrapText="1"/>
    </xf>
    <xf numFmtId="0" fontId="7" fillId="0" borderId="12" xfId="1" applyNumberFormat="1" applyFont="1" applyFill="1" applyBorder="1" applyAlignment="1">
      <alignment horizontal="left" vertical="top" wrapText="1"/>
    </xf>
    <xf numFmtId="0" fontId="6" fillId="0" borderId="20" xfId="1" applyFont="1" applyFill="1" applyBorder="1" applyAlignment="1">
      <alignment vertical="top" wrapText="1"/>
    </xf>
    <xf numFmtId="0" fontId="6" fillId="0" borderId="20" xfId="1" applyNumberFormat="1" applyFont="1" applyFill="1" applyBorder="1" applyAlignment="1">
      <alignment horizontal="left" vertical="top" wrapText="1"/>
    </xf>
    <xf numFmtId="3" fontId="7" fillId="0" borderId="1" xfId="1" applyNumberFormat="1" applyFont="1" applyFill="1" applyBorder="1" applyAlignment="1">
      <alignment vertical="center" wrapText="1"/>
    </xf>
    <xf numFmtId="3" fontId="7" fillId="0" borderId="0" xfId="1" applyNumberFormat="1" applyFont="1" applyFill="1" applyBorder="1" applyAlignment="1">
      <alignment vertical="center" wrapText="1"/>
    </xf>
    <xf numFmtId="9" fontId="6" fillId="0" borderId="20" xfId="1" applyNumberFormat="1" applyFont="1" applyFill="1" applyBorder="1" applyAlignment="1">
      <alignment vertical="center" wrapText="1"/>
    </xf>
    <xf numFmtId="3" fontId="7" fillId="0" borderId="9" xfId="1" applyNumberFormat="1" applyFont="1" applyFill="1" applyBorder="1" applyAlignment="1">
      <alignment horizontal="right" wrapText="1"/>
    </xf>
    <xf numFmtId="3" fontId="7" fillId="0" borderId="12" xfId="1" applyNumberFormat="1" applyFont="1" applyFill="1" applyBorder="1" applyAlignment="1">
      <alignment horizontal="right" wrapText="1"/>
    </xf>
    <xf numFmtId="43" fontId="7" fillId="0" borderId="9" xfId="2" applyFont="1" applyFill="1" applyBorder="1" applyAlignment="1">
      <alignment horizontal="right" wrapText="1"/>
    </xf>
    <xf numFmtId="0" fontId="7" fillId="0" borderId="10" xfId="1" applyFont="1" applyFill="1" applyBorder="1" applyAlignment="1">
      <alignment vertical="top" wrapText="1"/>
    </xf>
    <xf numFmtId="9" fontId="7" fillId="0" borderId="10" xfId="1" applyNumberFormat="1" applyFont="1" applyFill="1" applyBorder="1" applyAlignment="1">
      <alignment vertical="center" wrapText="1"/>
    </xf>
    <xf numFmtId="0" fontId="6" fillId="0" borderId="12" xfId="1" applyFont="1" applyFill="1" applyBorder="1" applyAlignment="1">
      <alignment vertical="top" wrapText="1"/>
    </xf>
    <xf numFmtId="9" fontId="6" fillId="0" borderId="12" xfId="1" applyNumberFormat="1" applyFont="1" applyFill="1" applyBorder="1" applyAlignment="1">
      <alignment vertical="center" wrapText="1"/>
    </xf>
    <xf numFmtId="0" fontId="6" fillId="0" borderId="8" xfId="1" applyFont="1" applyFill="1" applyBorder="1" applyAlignment="1">
      <alignment vertical="center" wrapText="1"/>
    </xf>
    <xf numFmtId="0" fontId="4" fillId="0" borderId="7" xfId="1" applyFont="1" applyFill="1" applyBorder="1" applyAlignment="1">
      <alignment horizontal="left" vertical="top" wrapText="1"/>
    </xf>
    <xf numFmtId="0" fontId="4" fillId="0" borderId="9" xfId="1" applyFont="1" applyFill="1" applyBorder="1" applyAlignment="1">
      <alignment horizontal="left" vertical="top" wrapText="1"/>
    </xf>
    <xf numFmtId="0" fontId="7" fillId="0" borderId="0" xfId="1" applyFont="1" applyFill="1" applyBorder="1"/>
    <xf numFmtId="0" fontId="7" fillId="0" borderId="23" xfId="1" applyFont="1" applyFill="1" applyBorder="1" applyAlignment="1">
      <alignment vertical="center" wrapText="1"/>
    </xf>
    <xf numFmtId="0" fontId="13" fillId="0" borderId="20" xfId="1" applyFont="1" applyFill="1" applyBorder="1" applyAlignment="1">
      <alignment horizontal="left" vertical="top" wrapText="1"/>
    </xf>
    <xf numFmtId="3" fontId="13" fillId="0" borderId="20" xfId="1" applyNumberFormat="1" applyFont="1" applyFill="1" applyBorder="1" applyAlignment="1">
      <alignment wrapText="1"/>
    </xf>
    <xf numFmtId="3" fontId="13" fillId="0" borderId="20" xfId="1" applyNumberFormat="1" applyFont="1" applyFill="1" applyBorder="1" applyAlignment="1">
      <alignment horizontal="right" wrapText="1"/>
    </xf>
    <xf numFmtId="0" fontId="13" fillId="0" borderId="20" xfId="1" applyFont="1" applyFill="1" applyBorder="1" applyAlignment="1">
      <alignment vertical="center" wrapText="1"/>
    </xf>
    <xf numFmtId="3" fontId="13" fillId="0" borderId="20" xfId="3" applyNumberFormat="1" applyFont="1" applyFill="1" applyBorder="1" applyAlignment="1">
      <alignment wrapText="1"/>
    </xf>
    <xf numFmtId="9" fontId="7" fillId="0" borderId="20" xfId="1" applyNumberFormat="1" applyFont="1" applyFill="1" applyBorder="1" applyAlignment="1">
      <alignment horizontal="left" vertical="center" wrapText="1"/>
    </xf>
    <xf numFmtId="0" fontId="13" fillId="0" borderId="20" xfId="3" applyFont="1" applyFill="1" applyBorder="1" applyAlignment="1">
      <alignment wrapText="1"/>
    </xf>
    <xf numFmtId="164" fontId="4" fillId="0" borderId="9" xfId="2" applyNumberFormat="1" applyFont="1" applyFill="1" applyBorder="1" applyAlignment="1">
      <alignment wrapText="1"/>
    </xf>
    <xf numFmtId="164" fontId="4" fillId="0" borderId="9" xfId="2" applyNumberFormat="1" applyFont="1" applyFill="1" applyBorder="1" applyAlignment="1">
      <alignment horizontal="right" vertical="center" wrapText="1"/>
    </xf>
    <xf numFmtId="164" fontId="4" fillId="0" borderId="9" xfId="2" applyNumberFormat="1" applyFont="1" applyFill="1" applyBorder="1" applyAlignment="1">
      <alignment vertical="center" wrapText="1"/>
    </xf>
    <xf numFmtId="3" fontId="6" fillId="0" borderId="20" xfId="1" applyNumberFormat="1" applyFont="1" applyFill="1" applyBorder="1" applyAlignment="1">
      <alignment horizontal="left" vertical="top" wrapText="1"/>
    </xf>
    <xf numFmtId="0" fontId="4" fillId="0" borderId="20" xfId="1" applyFont="1" applyFill="1" applyBorder="1" applyAlignment="1">
      <alignment horizontal="left" vertical="top" wrapText="1"/>
    </xf>
    <xf numFmtId="3" fontId="4" fillId="0" borderId="20" xfId="3" applyNumberFormat="1" applyFont="1" applyFill="1" applyBorder="1" applyAlignment="1">
      <alignment wrapText="1"/>
    </xf>
    <xf numFmtId="0" fontId="4" fillId="0" borderId="20" xfId="3" applyFont="1" applyFill="1" applyBorder="1" applyAlignment="1">
      <alignment wrapText="1"/>
    </xf>
    <xf numFmtId="3" fontId="7" fillId="0" borderId="9" xfId="1" applyNumberFormat="1" applyFont="1" applyFill="1" applyBorder="1" applyAlignment="1">
      <alignment horizontal="left" vertical="top" wrapText="1"/>
    </xf>
    <xf numFmtId="0" fontId="16" fillId="0" borderId="20" xfId="1" applyFont="1" applyFill="1" applyBorder="1" applyAlignment="1">
      <alignment horizontal="left" vertical="top" wrapText="1"/>
    </xf>
    <xf numFmtId="0" fontId="13" fillId="0" borderId="20" xfId="1" applyFont="1" applyFill="1" applyBorder="1" applyAlignment="1">
      <alignment horizontal="right" wrapText="1"/>
    </xf>
    <xf numFmtId="3" fontId="7" fillId="0" borderId="7" xfId="1" applyNumberFormat="1" applyFont="1" applyFill="1" applyBorder="1" applyAlignment="1">
      <alignment horizontal="left" vertical="top" wrapText="1"/>
    </xf>
    <xf numFmtId="0" fontId="16" fillId="0" borderId="9" xfId="1" applyFont="1" applyFill="1" applyBorder="1" applyAlignment="1">
      <alignment horizontal="left" vertical="top" wrapText="1"/>
    </xf>
    <xf numFmtId="0" fontId="13" fillId="0" borderId="9" xfId="1" applyFont="1" applyFill="1" applyBorder="1" applyAlignment="1">
      <alignment horizontal="right" wrapText="1"/>
    </xf>
    <xf numFmtId="3" fontId="13" fillId="0" borderId="44" xfId="1" applyNumberFormat="1" applyFont="1" applyFill="1" applyBorder="1" applyAlignment="1">
      <alignment horizontal="right" wrapText="1"/>
    </xf>
    <xf numFmtId="0" fontId="13" fillId="0" borderId="44" xfId="1" applyFont="1" applyFill="1" applyBorder="1" applyAlignment="1">
      <alignment horizontal="right" wrapText="1"/>
    </xf>
    <xf numFmtId="3" fontId="16" fillId="0" borderId="20" xfId="1" applyNumberFormat="1" applyFont="1" applyFill="1" applyBorder="1" applyAlignment="1">
      <alignment horizontal="right" wrapText="1"/>
    </xf>
    <xf numFmtId="0" fontId="16" fillId="0" borderId="20" xfId="1" applyFont="1" applyFill="1" applyBorder="1" applyAlignment="1">
      <alignment horizontal="right" wrapText="1"/>
    </xf>
    <xf numFmtId="0" fontId="5" fillId="0" borderId="9" xfId="1" applyFont="1" applyFill="1" applyBorder="1" applyAlignment="1">
      <alignment horizontal="left" vertical="top" wrapText="1"/>
    </xf>
    <xf numFmtId="0" fontId="5" fillId="0" borderId="11" xfId="1" applyFont="1" applyFill="1" applyBorder="1" applyAlignment="1">
      <alignment horizontal="left" vertical="top" wrapText="1"/>
    </xf>
    <xf numFmtId="0" fontId="6" fillId="0" borderId="9" xfId="1" applyFont="1" applyFill="1" applyBorder="1" applyAlignment="1">
      <alignment vertical="center" wrapText="1"/>
    </xf>
    <xf numFmtId="9" fontId="6" fillId="0" borderId="9" xfId="1" applyNumberFormat="1" applyFont="1" applyFill="1" applyBorder="1" applyAlignment="1">
      <alignment horizontal="left" vertical="top" wrapText="1"/>
    </xf>
    <xf numFmtId="43" fontId="4" fillId="0" borderId="9" xfId="2" applyFont="1" applyFill="1" applyBorder="1" applyAlignment="1">
      <alignment vertical="center" wrapText="1"/>
    </xf>
    <xf numFmtId="10" fontId="7" fillId="0" borderId="7" xfId="1" applyNumberFormat="1" applyFont="1" applyFill="1" applyBorder="1" applyAlignment="1">
      <alignment horizontal="center" vertical="top" wrapText="1"/>
    </xf>
    <xf numFmtId="10" fontId="7" fillId="0" borderId="7" xfId="1" applyNumberFormat="1" applyFont="1" applyFill="1" applyBorder="1" applyAlignment="1">
      <alignment horizontal="left" vertical="top" wrapText="1"/>
    </xf>
    <xf numFmtId="3" fontId="13" fillId="0" borderId="7" xfId="1" applyNumberFormat="1" applyFont="1" applyFill="1" applyBorder="1" applyAlignment="1">
      <alignment vertical="center" wrapText="1"/>
    </xf>
    <xf numFmtId="0" fontId="13" fillId="0" borderId="7" xfId="1" applyFont="1" applyFill="1" applyBorder="1" applyAlignment="1">
      <alignment vertical="center" wrapText="1"/>
    </xf>
    <xf numFmtId="0" fontId="13" fillId="0" borderId="7" xfId="1" applyFont="1" applyFill="1" applyBorder="1" applyAlignment="1">
      <alignment horizontal="left" vertical="top" wrapText="1"/>
    </xf>
    <xf numFmtId="3" fontId="4" fillId="0" borderId="20" xfId="1" applyNumberFormat="1" applyFont="1" applyFill="1" applyBorder="1" applyAlignment="1">
      <alignment horizontal="left" vertical="top" wrapText="1"/>
    </xf>
    <xf numFmtId="0" fontId="4" fillId="0" borderId="0" xfId="1" applyFont="1" applyFill="1" applyBorder="1" applyAlignment="1">
      <alignment horizontal="left" vertical="top" wrapText="1"/>
    </xf>
    <xf numFmtId="3" fontId="4" fillId="0" borderId="9" xfId="3" applyNumberFormat="1" applyFont="1" applyFill="1" applyBorder="1" applyAlignment="1">
      <alignment wrapText="1"/>
    </xf>
    <xf numFmtId="0" fontId="4" fillId="0" borderId="9" xfId="3" applyFont="1" applyFill="1" applyBorder="1" applyAlignment="1">
      <alignment wrapText="1"/>
    </xf>
    <xf numFmtId="0" fontId="16" fillId="0" borderId="7" xfId="1" applyFont="1" applyFill="1" applyBorder="1" applyAlignment="1">
      <alignment horizontal="left" vertical="top" wrapText="1"/>
    </xf>
    <xf numFmtId="0" fontId="13" fillId="0" borderId="7" xfId="1" applyFont="1" applyFill="1" applyBorder="1" applyAlignment="1">
      <alignment horizontal="right" wrapText="1"/>
    </xf>
    <xf numFmtId="3" fontId="13" fillId="0" borderId="7" xfId="1" applyNumberFormat="1" applyFont="1" applyFill="1" applyBorder="1" applyAlignment="1">
      <alignment horizontal="right" wrapText="1"/>
    </xf>
    <xf numFmtId="0" fontId="6" fillId="0" borderId="20" xfId="1" applyFont="1" applyFill="1" applyBorder="1"/>
    <xf numFmtId="0" fontId="6" fillId="0" borderId="20" xfId="1" applyFont="1" applyFill="1" applyBorder="1" applyAlignment="1">
      <alignment horizontal="left" vertical="top"/>
    </xf>
    <xf numFmtId="43" fontId="6" fillId="0" borderId="20" xfId="2" applyFont="1" applyFill="1" applyBorder="1" applyAlignment="1">
      <alignment horizontal="left" vertical="top"/>
    </xf>
    <xf numFmtId="0" fontId="18" fillId="0" borderId="0" xfId="1" applyFont="1" applyFill="1"/>
    <xf numFmtId="0" fontId="18" fillId="0" borderId="0" xfId="1" applyFont="1" applyFill="1" applyAlignment="1">
      <alignment horizontal="left" vertical="top"/>
    </xf>
    <xf numFmtId="0" fontId="10" fillId="0" borderId="0" xfId="1" applyFont="1" applyFill="1"/>
    <xf numFmtId="3" fontId="10" fillId="0" borderId="0" xfId="1" applyNumberFormat="1" applyFont="1" applyFill="1"/>
    <xf numFmtId="0" fontId="53" fillId="0" borderId="57" xfId="3" applyFont="1" applyFill="1" applyBorder="1" applyAlignment="1">
      <alignment horizontal="left" vertical="top" wrapText="1"/>
    </xf>
    <xf numFmtId="9" fontId="53" fillId="0" borderId="43" xfId="3" applyNumberFormat="1" applyFont="1" applyFill="1" applyBorder="1" applyAlignment="1">
      <alignment horizontal="left" vertical="top" wrapText="1"/>
    </xf>
    <xf numFmtId="9" fontId="53" fillId="0" borderId="43" xfId="3" applyNumberFormat="1" applyFont="1" applyFill="1" applyBorder="1" applyAlignment="1">
      <alignment horizontal="left" vertical="center" wrapText="1"/>
    </xf>
    <xf numFmtId="0" fontId="53" fillId="0" borderId="0" xfId="3" applyFont="1" applyFill="1" applyBorder="1" applyAlignment="1">
      <alignment horizontal="left" vertical="top" wrapText="1"/>
    </xf>
    <xf numFmtId="0" fontId="46" fillId="0" borderId="0" xfId="3" applyFont="1" applyFill="1"/>
    <xf numFmtId="0" fontId="53" fillId="0" borderId="58" xfId="3" applyFont="1" applyFill="1" applyBorder="1" applyAlignment="1">
      <alignment horizontal="left" vertical="top" wrapText="1"/>
    </xf>
    <xf numFmtId="9" fontId="53" fillId="0" borderId="51" xfId="3" applyNumberFormat="1" applyFont="1" applyFill="1" applyBorder="1" applyAlignment="1">
      <alignment horizontal="left" vertical="top" wrapText="1"/>
    </xf>
    <xf numFmtId="9" fontId="53" fillId="0" borderId="51" xfId="3" applyNumberFormat="1" applyFont="1" applyFill="1" applyBorder="1" applyAlignment="1">
      <alignment horizontal="left" vertical="center" wrapText="1"/>
    </xf>
    <xf numFmtId="0" fontId="53" fillId="0" borderId="20" xfId="3" applyFont="1" applyFill="1" applyBorder="1" applyAlignment="1">
      <alignment horizontal="left" vertical="top" wrapText="1"/>
    </xf>
    <xf numFmtId="9" fontId="53" fillId="0" borderId="51" xfId="3" applyNumberFormat="1" applyFont="1" applyFill="1" applyBorder="1" applyAlignment="1">
      <alignment vertical="center" wrapText="1"/>
    </xf>
    <xf numFmtId="0" fontId="53" fillId="0" borderId="22" xfId="3" applyFont="1" applyFill="1" applyBorder="1" applyAlignment="1">
      <alignment horizontal="left" vertical="top" wrapText="1"/>
    </xf>
    <xf numFmtId="43" fontId="52" fillId="0" borderId="43" xfId="4" applyFont="1" applyFill="1" applyBorder="1" applyAlignment="1">
      <alignment vertical="center" wrapText="1"/>
    </xf>
    <xf numFmtId="43" fontId="52" fillId="0" borderId="66" xfId="4" applyFont="1" applyFill="1" applyBorder="1" applyAlignment="1">
      <alignment vertical="center" wrapText="1"/>
    </xf>
    <xf numFmtId="0" fontId="53" fillId="0" borderId="43" xfId="3" applyFont="1" applyFill="1" applyBorder="1" applyAlignment="1">
      <alignment horizontal="right" wrapText="1"/>
    </xf>
    <xf numFmtId="3" fontId="53" fillId="0" borderId="43" xfId="3" applyNumberFormat="1" applyFont="1" applyFill="1" applyBorder="1" applyAlignment="1">
      <alignment horizontal="right" vertical="top" wrapText="1"/>
    </xf>
    <xf numFmtId="3" fontId="53" fillId="0" borderId="66" xfId="3" applyNumberFormat="1" applyFont="1" applyFill="1" applyBorder="1" applyAlignment="1">
      <alignment horizontal="right" vertical="top" wrapText="1"/>
    </xf>
    <xf numFmtId="0" fontId="53" fillId="0" borderId="20" xfId="3" applyFont="1" applyFill="1" applyBorder="1" applyAlignment="1">
      <alignment horizontal="right" wrapText="1"/>
    </xf>
    <xf numFmtId="3" fontId="53" fillId="0" borderId="20" xfId="3" applyNumberFormat="1" applyFont="1" applyFill="1" applyBorder="1" applyAlignment="1">
      <alignment horizontal="right" vertical="top" wrapText="1"/>
    </xf>
    <xf numFmtId="0" fontId="53" fillId="0" borderId="20" xfId="3" applyFont="1" applyFill="1" applyBorder="1" applyAlignment="1">
      <alignment horizontal="right" vertical="top" wrapText="1"/>
    </xf>
    <xf numFmtId="3" fontId="53" fillId="0" borderId="67" xfId="3" applyNumberFormat="1" applyFont="1" applyFill="1" applyBorder="1" applyAlignment="1">
      <alignment horizontal="right" vertical="top" wrapText="1"/>
    </xf>
    <xf numFmtId="0" fontId="53" fillId="0" borderId="28" xfId="3" applyFont="1" applyFill="1" applyBorder="1" applyAlignment="1">
      <alignment horizontal="left" vertical="top" wrapText="1"/>
    </xf>
    <xf numFmtId="3" fontId="53" fillId="0" borderId="20" xfId="3" applyNumberFormat="1" applyFont="1" applyFill="1" applyBorder="1" applyAlignment="1">
      <alignment horizontal="left" vertical="top" wrapText="1"/>
    </xf>
    <xf numFmtId="0" fontId="53" fillId="0" borderId="14" xfId="3" applyFont="1" applyFill="1" applyBorder="1" applyAlignment="1">
      <alignment horizontal="left" vertical="top" wrapText="1"/>
    </xf>
    <xf numFmtId="0" fontId="53" fillId="0" borderId="69" xfId="3" applyFont="1" applyFill="1" applyBorder="1" applyAlignment="1">
      <alignment horizontal="left" vertical="top" wrapText="1"/>
    </xf>
    <xf numFmtId="0" fontId="53" fillId="0" borderId="60" xfId="3" applyFont="1" applyFill="1" applyBorder="1" applyAlignment="1">
      <alignment horizontal="left" vertical="top" wrapText="1"/>
    </xf>
    <xf numFmtId="0" fontId="53" fillId="0" borderId="28" xfId="3" applyFont="1" applyFill="1" applyBorder="1" applyAlignment="1">
      <alignment vertical="center" wrapText="1"/>
    </xf>
    <xf numFmtId="43" fontId="52" fillId="0" borderId="22" xfId="4" applyFont="1" applyFill="1" applyBorder="1" applyAlignment="1">
      <alignment horizontal="left" vertical="top" wrapText="1"/>
    </xf>
    <xf numFmtId="43" fontId="52" fillId="0" borderId="60" xfId="4" applyFont="1" applyFill="1" applyBorder="1" applyAlignment="1">
      <alignment horizontal="left" vertical="top" wrapText="1"/>
    </xf>
    <xf numFmtId="0" fontId="53" fillId="0" borderId="36" xfId="3" applyFont="1" applyFill="1" applyBorder="1" applyAlignment="1">
      <alignment horizontal="left" vertical="top" wrapText="1"/>
    </xf>
    <xf numFmtId="0" fontId="53" fillId="0" borderId="2" xfId="3" applyFont="1" applyFill="1" applyBorder="1" applyAlignment="1">
      <alignment horizontal="left" vertical="top" wrapText="1"/>
    </xf>
    <xf numFmtId="3" fontId="53" fillId="0" borderId="57" xfId="3" applyNumberFormat="1" applyFont="1" applyFill="1" applyBorder="1" applyAlignment="1">
      <alignment vertical="top" wrapText="1"/>
    </xf>
    <xf numFmtId="3" fontId="53" fillId="0" borderId="43" xfId="3" applyNumberFormat="1" applyFont="1" applyFill="1" applyBorder="1" applyAlignment="1">
      <alignment vertical="top" wrapText="1"/>
    </xf>
    <xf numFmtId="3" fontId="53" fillId="0" borderId="66" xfId="3" applyNumberFormat="1" applyFont="1" applyFill="1" applyBorder="1" applyAlignment="1">
      <alignment vertical="top" wrapText="1"/>
    </xf>
    <xf numFmtId="0" fontId="53" fillId="0" borderId="10" xfId="3" applyFont="1" applyFill="1" applyBorder="1" applyAlignment="1">
      <alignment vertical="top" wrapText="1"/>
    </xf>
    <xf numFmtId="0" fontId="53" fillId="0" borderId="19" xfId="3" applyFont="1" applyFill="1" applyBorder="1" applyAlignment="1">
      <alignment horizontal="left" vertical="top" wrapText="1"/>
    </xf>
    <xf numFmtId="3" fontId="53" fillId="0" borderId="28" xfId="3" applyNumberFormat="1" applyFont="1" applyFill="1" applyBorder="1" applyAlignment="1">
      <alignment vertical="top" wrapText="1"/>
    </xf>
    <xf numFmtId="3" fontId="53" fillId="0" borderId="20" xfId="3" applyNumberFormat="1" applyFont="1" applyFill="1" applyBorder="1" applyAlignment="1">
      <alignment vertical="top" wrapText="1"/>
    </xf>
    <xf numFmtId="3" fontId="53" fillId="0" borderId="67" xfId="3" applyNumberFormat="1" applyFont="1" applyFill="1" applyBorder="1" applyAlignment="1">
      <alignment vertical="top" wrapText="1"/>
    </xf>
    <xf numFmtId="0" fontId="53" fillId="0" borderId="27" xfId="3" applyFont="1" applyFill="1" applyBorder="1" applyAlignment="1">
      <alignment horizontal="left" vertical="top" wrapText="1"/>
    </xf>
    <xf numFmtId="0" fontId="53" fillId="0" borderId="36" xfId="3" applyFont="1" applyFill="1" applyBorder="1" applyAlignment="1">
      <alignment vertical="center" wrapText="1"/>
    </xf>
    <xf numFmtId="0" fontId="53" fillId="0" borderId="20" xfId="3" applyFont="1" applyFill="1" applyBorder="1" applyAlignment="1">
      <alignment vertical="top" wrapText="1"/>
    </xf>
    <xf numFmtId="0" fontId="53" fillId="0" borderId="12" xfId="3" applyFont="1" applyFill="1" applyBorder="1" applyAlignment="1">
      <alignment vertical="center" wrapText="1"/>
    </xf>
    <xf numFmtId="3" fontId="53" fillId="0" borderId="28" xfId="3" applyNumberFormat="1" applyFont="1" applyFill="1" applyBorder="1" applyAlignment="1">
      <alignment vertical="center" wrapText="1"/>
    </xf>
    <xf numFmtId="3" fontId="53" fillId="0" borderId="20" xfId="3" applyNumberFormat="1" applyFont="1" applyFill="1" applyBorder="1" applyAlignment="1">
      <alignment vertical="center" wrapText="1"/>
    </xf>
    <xf numFmtId="3" fontId="53" fillId="0" borderId="67" xfId="3" applyNumberFormat="1" applyFont="1" applyFill="1" applyBorder="1" applyAlignment="1">
      <alignment vertical="center" wrapText="1"/>
    </xf>
    <xf numFmtId="0" fontId="53" fillId="0" borderId="28" xfId="3" applyFont="1" applyFill="1" applyBorder="1" applyAlignment="1">
      <alignment vertical="top" wrapText="1"/>
    </xf>
    <xf numFmtId="0" fontId="53" fillId="0" borderId="67" xfId="3" applyFont="1" applyFill="1" applyBorder="1" applyAlignment="1">
      <alignment vertical="top" wrapText="1"/>
    </xf>
    <xf numFmtId="0" fontId="53" fillId="0" borderId="7" xfId="3" applyFont="1" applyFill="1" applyBorder="1" applyAlignment="1">
      <alignment horizontal="right" vertical="top" wrapText="1"/>
    </xf>
    <xf numFmtId="0" fontId="53" fillId="0" borderId="28" xfId="3" applyFont="1" applyFill="1" applyBorder="1"/>
    <xf numFmtId="0" fontId="53" fillId="0" borderId="20" xfId="3" applyFont="1" applyFill="1" applyBorder="1"/>
    <xf numFmtId="0" fontId="53" fillId="0" borderId="67" xfId="3" applyFont="1" applyFill="1" applyBorder="1"/>
    <xf numFmtId="0" fontId="53" fillId="0" borderId="7" xfId="3" applyFont="1" applyFill="1" applyBorder="1" applyAlignment="1">
      <alignment vertical="center" wrapText="1"/>
    </xf>
    <xf numFmtId="3" fontId="53" fillId="0" borderId="7" xfId="3" applyNumberFormat="1" applyFont="1" applyFill="1" applyBorder="1" applyAlignment="1">
      <alignment vertical="center" wrapText="1"/>
    </xf>
    <xf numFmtId="9" fontId="53" fillId="0" borderId="7" xfId="3" applyNumberFormat="1" applyFont="1" applyFill="1" applyBorder="1" applyAlignment="1">
      <alignment horizontal="left" vertical="top" wrapText="1"/>
    </xf>
    <xf numFmtId="0" fontId="53" fillId="0" borderId="5" xfId="3" applyFont="1" applyFill="1" applyBorder="1" applyAlignment="1">
      <alignment horizontal="left" vertical="top" wrapText="1"/>
    </xf>
    <xf numFmtId="3" fontId="53" fillId="0" borderId="58" xfId="3" applyNumberFormat="1" applyFont="1" applyFill="1" applyBorder="1" applyAlignment="1">
      <alignment vertical="center" wrapText="1"/>
    </xf>
    <xf numFmtId="3" fontId="53" fillId="0" borderId="51" xfId="3" applyNumberFormat="1" applyFont="1" applyFill="1" applyBorder="1" applyAlignment="1">
      <alignment vertical="center" wrapText="1"/>
    </xf>
    <xf numFmtId="3" fontId="53" fillId="0" borderId="68" xfId="3" applyNumberFormat="1" applyFont="1" applyFill="1" applyBorder="1" applyAlignment="1">
      <alignment vertical="center" wrapText="1"/>
    </xf>
    <xf numFmtId="0" fontId="53" fillId="0" borderId="9" xfId="3" applyFont="1" applyFill="1" applyBorder="1" applyAlignment="1">
      <alignment horizontal="left" vertical="top" wrapText="1"/>
    </xf>
    <xf numFmtId="3" fontId="52" fillId="0" borderId="0" xfId="3" applyNumberFormat="1" applyFont="1" applyFill="1" applyBorder="1" applyAlignment="1">
      <alignment vertical="center" wrapText="1"/>
    </xf>
    <xf numFmtId="0" fontId="53" fillId="0" borderId="8" xfId="3" applyFont="1" applyFill="1" applyBorder="1" applyAlignment="1">
      <alignment horizontal="left" vertical="top" wrapText="1"/>
    </xf>
    <xf numFmtId="3" fontId="53" fillId="0" borderId="8" xfId="3" applyNumberFormat="1" applyFont="1" applyFill="1" applyBorder="1" applyAlignment="1">
      <alignment horizontal="right" vertical="top" wrapText="1"/>
    </xf>
    <xf numFmtId="0" fontId="53" fillId="0" borderId="8" xfId="3" applyFont="1" applyFill="1" applyBorder="1" applyAlignment="1">
      <alignment horizontal="right" vertical="top" wrapText="1"/>
    </xf>
    <xf numFmtId="3" fontId="53" fillId="0" borderId="3" xfId="3" applyNumberFormat="1" applyFont="1" applyFill="1" applyBorder="1" applyAlignment="1">
      <alignment horizontal="right" vertical="top" wrapText="1"/>
    </xf>
    <xf numFmtId="3" fontId="53" fillId="0" borderId="12" xfId="3" applyNumberFormat="1" applyFont="1" applyFill="1" applyBorder="1" applyAlignment="1">
      <alignment horizontal="right" vertical="top" wrapText="1"/>
    </xf>
    <xf numFmtId="3" fontId="53" fillId="0" borderId="0" xfId="3" applyNumberFormat="1" applyFont="1" applyFill="1" applyBorder="1" applyAlignment="1">
      <alignment horizontal="right" vertical="top" wrapText="1"/>
    </xf>
    <xf numFmtId="0" fontId="53" fillId="0" borderId="12" xfId="3" applyFont="1" applyFill="1" applyBorder="1" applyAlignment="1">
      <alignment horizontal="right" vertical="top" wrapText="1"/>
    </xf>
    <xf numFmtId="3" fontId="53" fillId="0" borderId="7" xfId="3" applyNumberFormat="1" applyFont="1" applyFill="1" applyBorder="1" applyAlignment="1">
      <alignment horizontal="right" vertical="top" wrapText="1"/>
    </xf>
    <xf numFmtId="0" fontId="53" fillId="0" borderId="2" xfId="3" applyFont="1" applyFill="1" applyBorder="1" applyAlignment="1">
      <alignment horizontal="right" vertical="top" wrapText="1"/>
    </xf>
    <xf numFmtId="0" fontId="53" fillId="0" borderId="46" xfId="3" applyFont="1" applyFill="1" applyBorder="1" applyAlignment="1">
      <alignment horizontal="left" vertical="top" wrapText="1"/>
    </xf>
    <xf numFmtId="0" fontId="55" fillId="0" borderId="9" xfId="3" applyFont="1" applyFill="1" applyBorder="1" applyAlignment="1">
      <alignment horizontal="left" vertical="top" wrapText="1"/>
    </xf>
    <xf numFmtId="0" fontId="53" fillId="0" borderId="3" xfId="3" applyFont="1" applyFill="1" applyBorder="1" applyAlignment="1">
      <alignment horizontal="left" vertical="top" wrapText="1"/>
    </xf>
    <xf numFmtId="0" fontId="57" fillId="0" borderId="20" xfId="3" applyFont="1" applyFill="1" applyBorder="1" applyAlignment="1">
      <alignment horizontal="left" vertical="top" wrapText="1"/>
    </xf>
    <xf numFmtId="3" fontId="52" fillId="0" borderId="20" xfId="3" applyNumberFormat="1" applyFont="1" applyFill="1" applyBorder="1" applyAlignment="1">
      <alignment horizontal="center" vertical="top" wrapText="1"/>
    </xf>
    <xf numFmtId="3" fontId="52" fillId="0" borderId="67" xfId="3" applyNumberFormat="1" applyFont="1" applyFill="1" applyBorder="1" applyAlignment="1">
      <alignment horizontal="center" vertical="top" wrapText="1"/>
    </xf>
    <xf numFmtId="3" fontId="53" fillId="0" borderId="35" xfId="3" applyNumberFormat="1" applyFont="1" applyFill="1" applyBorder="1" applyAlignment="1">
      <alignment horizontal="right" vertical="top" wrapText="1"/>
    </xf>
    <xf numFmtId="3" fontId="53" fillId="0" borderId="19" xfId="3" applyNumberFormat="1" applyFont="1" applyFill="1" applyBorder="1" applyAlignment="1">
      <alignment horizontal="right" vertical="top" wrapText="1"/>
    </xf>
    <xf numFmtId="0" fontId="58" fillId="0" borderId="11" xfId="0" applyFont="1" applyFill="1" applyBorder="1" applyAlignment="1">
      <alignment vertical="center" wrapText="1"/>
    </xf>
    <xf numFmtId="9" fontId="59" fillId="0" borderId="10" xfId="0" applyNumberFormat="1" applyFont="1" applyFill="1" applyBorder="1" applyAlignment="1">
      <alignment horizontal="left" vertical="center"/>
    </xf>
    <xf numFmtId="3" fontId="53" fillId="0" borderId="9" xfId="3" applyNumberFormat="1" applyFont="1" applyFill="1" applyBorder="1" applyAlignment="1">
      <alignment horizontal="right" vertical="top" wrapText="1"/>
    </xf>
    <xf numFmtId="0" fontId="53" fillId="0" borderId="10" xfId="3" applyFont="1" applyFill="1" applyBorder="1" applyAlignment="1">
      <alignment horizontal="left" vertical="top" wrapText="1"/>
    </xf>
    <xf numFmtId="0" fontId="60" fillId="0" borderId="0" xfId="0" applyFont="1" applyFill="1" applyAlignment="1">
      <alignment wrapText="1"/>
    </xf>
    <xf numFmtId="0" fontId="53" fillId="0" borderId="0" xfId="3" applyFont="1" applyFill="1"/>
    <xf numFmtId="0" fontId="53" fillId="0" borderId="11" xfId="3" applyFont="1" applyFill="1" applyBorder="1" applyAlignment="1">
      <alignment horizontal="left" vertical="top" wrapText="1"/>
    </xf>
    <xf numFmtId="43" fontId="52" fillId="0" borderId="11" xfId="2" applyFont="1" applyFill="1" applyBorder="1" applyAlignment="1">
      <alignment horizontal="left" vertical="top" wrapText="1"/>
    </xf>
    <xf numFmtId="3" fontId="52" fillId="0" borderId="11" xfId="3" applyNumberFormat="1" applyFont="1" applyFill="1" applyBorder="1" applyAlignment="1">
      <alignment vertical="top" wrapText="1"/>
    </xf>
    <xf numFmtId="3" fontId="52" fillId="0" borderId="5" xfId="3" applyNumberFormat="1" applyFont="1" applyFill="1" applyBorder="1" applyAlignment="1">
      <alignment horizontal="left" vertical="top" wrapText="1"/>
    </xf>
    <xf numFmtId="0" fontId="53" fillId="0" borderId="7" xfId="3" applyNumberFormat="1" applyFont="1" applyFill="1" applyBorder="1" applyAlignment="1">
      <alignment horizontal="left" vertical="top" wrapText="1"/>
    </xf>
    <xf numFmtId="3" fontId="53" fillId="0" borderId="2" xfId="3" applyNumberFormat="1" applyFont="1" applyFill="1" applyBorder="1" applyAlignment="1">
      <alignment horizontal="right" vertical="top" wrapText="1"/>
    </xf>
    <xf numFmtId="0" fontId="53" fillId="0" borderId="9" xfId="3" applyFont="1" applyFill="1" applyBorder="1" applyAlignment="1">
      <alignment horizontal="right" vertical="center" wrapText="1"/>
    </xf>
    <xf numFmtId="3" fontId="53" fillId="0" borderId="9" xfId="3" applyNumberFormat="1" applyFont="1" applyFill="1" applyBorder="1" applyAlignment="1">
      <alignment horizontal="right" vertical="center" wrapText="1"/>
    </xf>
    <xf numFmtId="3" fontId="53" fillId="0" borderId="19" xfId="3" applyNumberFormat="1" applyFont="1" applyFill="1" applyBorder="1" applyAlignment="1">
      <alignment horizontal="right" vertical="center" wrapText="1"/>
    </xf>
    <xf numFmtId="3" fontId="53" fillId="0" borderId="9" xfId="3" applyNumberFormat="1" applyFont="1" applyFill="1" applyBorder="1" applyAlignment="1">
      <alignment horizontal="left" vertical="top" wrapText="1"/>
    </xf>
    <xf numFmtId="3" fontId="53" fillId="0" borderId="19" xfId="3" applyNumberFormat="1" applyFont="1" applyFill="1" applyBorder="1" applyAlignment="1">
      <alignment horizontal="left" vertical="top" wrapText="1"/>
    </xf>
    <xf numFmtId="0" fontId="53" fillId="0" borderId="12" xfId="3" applyNumberFormat="1" applyFont="1" applyFill="1" applyBorder="1" applyAlignment="1">
      <alignment horizontal="left" vertical="top" wrapText="1"/>
    </xf>
    <xf numFmtId="3" fontId="52" fillId="0" borderId="9" xfId="3" applyNumberFormat="1" applyFont="1" applyFill="1" applyBorder="1" applyAlignment="1">
      <alignment horizontal="right" vertical="top" wrapText="1"/>
    </xf>
    <xf numFmtId="3" fontId="52" fillId="0" borderId="19" xfId="3" applyNumberFormat="1" applyFont="1" applyFill="1" applyBorder="1" applyAlignment="1">
      <alignment horizontal="right" vertical="top" wrapText="1"/>
    </xf>
    <xf numFmtId="3" fontId="53" fillId="0" borderId="7" xfId="3" applyNumberFormat="1" applyFont="1" applyFill="1" applyBorder="1" applyAlignment="1">
      <alignment horizontal="left" vertical="top" wrapText="1"/>
    </xf>
    <xf numFmtId="3" fontId="53" fillId="0" borderId="0" xfId="3" applyNumberFormat="1" applyFont="1" applyFill="1" applyBorder="1" applyAlignment="1">
      <alignment horizontal="left" vertical="top" wrapText="1"/>
    </xf>
    <xf numFmtId="0" fontId="53" fillId="0" borderId="3" xfId="3" applyNumberFormat="1" applyFont="1" applyFill="1" applyBorder="1" applyAlignment="1">
      <alignment horizontal="left" vertical="top" wrapText="1"/>
    </xf>
    <xf numFmtId="0" fontId="26" fillId="0" borderId="43" xfId="0" applyFont="1" applyFill="1" applyBorder="1" applyAlignment="1">
      <alignment horizontal="left" vertical="top" wrapText="1"/>
    </xf>
    <xf numFmtId="0" fontId="26" fillId="0" borderId="66" xfId="0" applyFont="1" applyFill="1" applyBorder="1" applyAlignment="1">
      <alignment horizontal="left" vertical="top" wrapText="1"/>
    </xf>
    <xf numFmtId="0" fontId="26" fillId="0" borderId="8" xfId="3" applyFont="1" applyFill="1" applyBorder="1" applyAlignment="1">
      <alignment horizontal="left" vertical="top" wrapText="1"/>
    </xf>
    <xf numFmtId="0" fontId="26" fillId="0" borderId="7" xfId="3" applyFont="1" applyFill="1" applyBorder="1" applyAlignment="1">
      <alignment horizontal="left" vertical="top" wrapText="1"/>
    </xf>
    <xf numFmtId="0" fontId="26" fillId="0" borderId="2" xfId="3" applyFont="1" applyFill="1" applyBorder="1" applyAlignment="1">
      <alignment horizontal="left" vertical="top" wrapText="1"/>
    </xf>
    <xf numFmtId="0" fontId="26" fillId="0" borderId="50" xfId="0" applyFont="1" applyFill="1" applyBorder="1" applyAlignment="1">
      <alignment vertical="top" wrapText="1"/>
    </xf>
    <xf numFmtId="0" fontId="26" fillId="0" borderId="51" xfId="0" applyFont="1" applyFill="1" applyBorder="1" applyAlignment="1">
      <alignment vertical="top" wrapText="1"/>
    </xf>
    <xf numFmtId="0" fontId="26" fillId="0" borderId="68" xfId="0" applyFont="1" applyFill="1" applyBorder="1" applyAlignment="1">
      <alignment vertical="top" wrapText="1"/>
    </xf>
    <xf numFmtId="0" fontId="26" fillId="0" borderId="0" xfId="0" applyFont="1" applyFill="1" applyBorder="1" applyAlignment="1">
      <alignment vertical="top" wrapText="1"/>
    </xf>
    <xf numFmtId="0" fontId="26" fillId="0" borderId="12" xfId="3" applyFont="1" applyFill="1" applyBorder="1" applyAlignment="1">
      <alignment horizontal="left" vertical="top" wrapText="1"/>
    </xf>
    <xf numFmtId="0" fontId="26" fillId="0" borderId="0" xfId="3" applyFont="1" applyFill="1" applyBorder="1" applyAlignment="1">
      <alignment horizontal="left" vertical="top" wrapText="1"/>
    </xf>
    <xf numFmtId="3" fontId="53" fillId="0" borderId="2" xfId="3" applyNumberFormat="1" applyFont="1" applyFill="1" applyBorder="1" applyAlignment="1">
      <alignment horizontal="left" vertical="top" wrapText="1"/>
    </xf>
    <xf numFmtId="3" fontId="53" fillId="0" borderId="3" xfId="3" applyNumberFormat="1" applyFont="1" applyFill="1" applyBorder="1" applyAlignment="1">
      <alignment horizontal="left" vertical="top" wrapText="1"/>
    </xf>
    <xf numFmtId="0" fontId="52" fillId="0" borderId="7" xfId="3" applyFont="1" applyFill="1" applyBorder="1" applyAlignment="1">
      <alignment horizontal="left" vertical="top" wrapText="1"/>
    </xf>
    <xf numFmtId="0" fontId="53" fillId="0" borderId="12" xfId="3" applyFont="1" applyFill="1" applyBorder="1" applyAlignment="1">
      <alignment vertical="top" wrapText="1"/>
    </xf>
    <xf numFmtId="3" fontId="52" fillId="0" borderId="7" xfId="3" applyNumberFormat="1" applyFont="1" applyFill="1" applyBorder="1" applyAlignment="1">
      <alignment vertical="center" wrapText="1"/>
    </xf>
    <xf numFmtId="3" fontId="52" fillId="0" borderId="2" xfId="3" applyNumberFormat="1" applyFont="1" applyFill="1" applyBorder="1" applyAlignment="1">
      <alignment vertical="center" wrapText="1"/>
    </xf>
    <xf numFmtId="3" fontId="53" fillId="0" borderId="8" xfId="3" applyNumberFormat="1" applyFont="1" applyFill="1" applyBorder="1" applyAlignment="1">
      <alignment vertical="center" wrapText="1"/>
    </xf>
    <xf numFmtId="3" fontId="53" fillId="0" borderId="3" xfId="3" applyNumberFormat="1" applyFont="1" applyFill="1" applyBorder="1" applyAlignment="1">
      <alignment vertical="center" wrapText="1"/>
    </xf>
    <xf numFmtId="3" fontId="46" fillId="0" borderId="0" xfId="3" applyNumberFormat="1" applyFont="1" applyFill="1"/>
    <xf numFmtId="3" fontId="53" fillId="0" borderId="12" xfId="3" applyNumberFormat="1" applyFont="1" applyFill="1" applyBorder="1" applyAlignment="1">
      <alignment vertical="center" wrapText="1"/>
    </xf>
    <xf numFmtId="3" fontId="53" fillId="0" borderId="0" xfId="3" applyNumberFormat="1" applyFont="1" applyFill="1" applyBorder="1" applyAlignment="1">
      <alignment vertical="center" wrapText="1"/>
    </xf>
    <xf numFmtId="9" fontId="53" fillId="0" borderId="7" xfId="3" applyNumberFormat="1" applyFont="1" applyFill="1" applyBorder="1" applyAlignment="1">
      <alignment horizontal="left" vertical="center" wrapText="1"/>
    </xf>
    <xf numFmtId="0" fontId="53" fillId="0" borderId="7" xfId="3" applyFont="1" applyFill="1" applyBorder="1" applyAlignment="1">
      <alignment horizontal="left" vertical="center" wrapText="1"/>
    </xf>
    <xf numFmtId="3" fontId="53" fillId="0" borderId="2" xfId="3" applyNumberFormat="1" applyFont="1" applyFill="1" applyBorder="1" applyAlignment="1">
      <alignment vertical="center" wrapText="1"/>
    </xf>
    <xf numFmtId="0" fontId="53" fillId="0" borderId="7" xfId="3" applyNumberFormat="1" applyFont="1" applyFill="1" applyBorder="1" applyAlignment="1">
      <alignment vertical="top" wrapText="1"/>
    </xf>
    <xf numFmtId="0" fontId="53" fillId="0" borderId="8" xfId="3" applyFont="1" applyFill="1" applyBorder="1" applyAlignment="1">
      <alignment vertical="top" wrapText="1"/>
    </xf>
    <xf numFmtId="0" fontId="53" fillId="0" borderId="9" xfId="3" applyFont="1" applyFill="1" applyBorder="1" applyAlignment="1">
      <alignment vertical="top" wrapText="1"/>
    </xf>
    <xf numFmtId="3" fontId="53" fillId="0" borderId="27" xfId="3" applyNumberFormat="1" applyFont="1" applyFill="1" applyBorder="1" applyAlignment="1">
      <alignment horizontal="right" vertical="top" wrapText="1"/>
    </xf>
    <xf numFmtId="3" fontId="53" fillId="0" borderId="36" xfId="3" applyNumberFormat="1" applyFont="1" applyFill="1" applyBorder="1" applyAlignment="1">
      <alignment horizontal="right" vertical="top" wrapText="1"/>
    </xf>
    <xf numFmtId="3" fontId="53" fillId="0" borderId="37" xfId="3" applyNumberFormat="1" applyFont="1" applyFill="1" applyBorder="1" applyAlignment="1">
      <alignment horizontal="right" vertical="top" wrapText="1"/>
    </xf>
    <xf numFmtId="0" fontId="53" fillId="0" borderId="0" xfId="3" applyFont="1" applyFill="1" applyAlignment="1">
      <alignment horizontal="left" vertical="top" wrapText="1"/>
    </xf>
    <xf numFmtId="3" fontId="52" fillId="0" borderId="0" xfId="3" applyNumberFormat="1" applyFont="1" applyFill="1"/>
    <xf numFmtId="0" fontId="52" fillId="0" borderId="0" xfId="3" applyFont="1" applyFill="1"/>
    <xf numFmtId="43" fontId="52" fillId="0" borderId="0" xfId="3" applyNumberFormat="1" applyFont="1" applyFill="1"/>
    <xf numFmtId="0" fontId="0" fillId="0" borderId="8" xfId="1" applyFont="1" applyFill="1" applyBorder="1" applyAlignment="1">
      <alignment horizontal="left" vertical="top" wrapText="1"/>
    </xf>
    <xf numFmtId="9" fontId="18" fillId="0" borderId="8" xfId="1" applyNumberFormat="1" applyFont="1" applyFill="1" applyBorder="1" applyAlignment="1">
      <alignment horizontal="left" vertical="center" wrapText="1"/>
    </xf>
    <xf numFmtId="3" fontId="2" fillId="0" borderId="7" xfId="1" applyNumberFormat="1" applyFont="1" applyFill="1" applyBorder="1" applyAlignment="1">
      <alignment vertical="center" wrapText="1"/>
    </xf>
    <xf numFmtId="0" fontId="18" fillId="0" borderId="8" xfId="1" applyFont="1" applyFill="1" applyBorder="1" applyAlignment="1">
      <alignment vertical="center" wrapText="1"/>
    </xf>
    <xf numFmtId="0" fontId="2" fillId="0" borderId="9" xfId="1" applyFont="1" applyFill="1" applyBorder="1" applyAlignment="1">
      <alignment vertical="center" wrapText="1"/>
    </xf>
    <xf numFmtId="3" fontId="1" fillId="0" borderId="9" xfId="1" applyNumberFormat="1" applyFont="1" applyFill="1" applyBorder="1" applyAlignment="1">
      <alignment vertical="center" wrapText="1"/>
    </xf>
    <xf numFmtId="9" fontId="18" fillId="0" borderId="36" xfId="1" applyNumberFormat="1" applyFont="1" applyFill="1" applyBorder="1" applyAlignment="1">
      <alignment horizontal="left" vertical="center" wrapText="1"/>
    </xf>
    <xf numFmtId="0" fontId="1" fillId="0" borderId="11" xfId="1" applyFont="1" applyFill="1" applyBorder="1" applyAlignment="1">
      <alignment vertical="center" wrapText="1"/>
    </xf>
    <xf numFmtId="0" fontId="0" fillId="0" borderId="7" xfId="1" applyFont="1" applyFill="1" applyBorder="1" applyAlignment="1">
      <alignment horizontal="justify" vertical="center" wrapText="1"/>
    </xf>
    <xf numFmtId="3" fontId="1" fillId="0" borderId="27" xfId="1" applyNumberFormat="1" applyFont="1" applyFill="1" applyBorder="1" applyAlignment="1">
      <alignment vertical="top" wrapText="1"/>
    </xf>
    <xf numFmtId="0" fontId="18" fillId="0" borderId="9" xfId="1" applyFont="1" applyFill="1" applyBorder="1" applyAlignment="1">
      <alignment horizontal="justify" vertical="center" wrapText="1"/>
    </xf>
    <xf numFmtId="3" fontId="1" fillId="0" borderId="11" xfId="1" applyNumberFormat="1" applyFont="1" applyFill="1" applyBorder="1" applyAlignment="1">
      <alignment vertical="top" wrapText="1"/>
    </xf>
    <xf numFmtId="0" fontId="0" fillId="0" borderId="9" xfId="1" applyFont="1" applyFill="1" applyBorder="1" applyAlignment="1">
      <alignment horizontal="justify" vertical="center" wrapText="1"/>
    </xf>
    <xf numFmtId="3" fontId="1" fillId="0" borderId="36" xfId="1" applyNumberFormat="1" applyFont="1" applyFill="1" applyBorder="1" applyAlignment="1">
      <alignment vertical="top" wrapText="1"/>
    </xf>
    <xf numFmtId="0" fontId="1" fillId="0" borderId="9" xfId="1" applyFont="1" applyFill="1" applyBorder="1" applyAlignment="1">
      <alignment horizontal="justify" vertical="center" wrapText="1"/>
    </xf>
    <xf numFmtId="0" fontId="18" fillId="0" borderId="12" xfId="1" applyFont="1" applyFill="1" applyBorder="1" applyAlignment="1">
      <alignment vertical="center" wrapText="1"/>
    </xf>
    <xf numFmtId="9" fontId="18" fillId="0" borderId="12" xfId="1" applyNumberFormat="1" applyFont="1" applyFill="1" applyBorder="1" applyAlignment="1">
      <alignment horizontal="left" vertical="center" wrapText="1"/>
    </xf>
    <xf numFmtId="0" fontId="2" fillId="0" borderId="9" xfId="1" applyFont="1" applyFill="1" applyBorder="1" applyAlignment="1">
      <alignment horizontal="left" vertical="top" wrapText="1"/>
    </xf>
    <xf numFmtId="0" fontId="1" fillId="0" borderId="9" xfId="1" applyFont="1" applyFill="1" applyBorder="1" applyAlignment="1">
      <alignment horizontal="left" vertical="top" wrapText="1"/>
    </xf>
    <xf numFmtId="0" fontId="49" fillId="0" borderId="9" xfId="1" applyFont="1" applyFill="1" applyBorder="1" applyAlignment="1">
      <alignment horizontal="left" vertical="top" wrapText="1"/>
    </xf>
    <xf numFmtId="0" fontId="18" fillId="0" borderId="19" xfId="1" applyFont="1" applyFill="1" applyBorder="1" applyAlignment="1">
      <alignment horizontal="left" vertical="top" wrapText="1"/>
    </xf>
    <xf numFmtId="3" fontId="2" fillId="0" borderId="27" xfId="1" applyNumberFormat="1" applyFont="1" applyFill="1" applyBorder="1" applyAlignment="1">
      <alignment vertical="top" wrapText="1"/>
    </xf>
    <xf numFmtId="3" fontId="2" fillId="0" borderId="10" xfId="1" applyNumberFormat="1" applyFont="1" applyFill="1" applyBorder="1" applyAlignment="1">
      <alignment vertical="top" wrapText="1"/>
    </xf>
    <xf numFmtId="0" fontId="18" fillId="0" borderId="7" xfId="1" applyFont="1" applyFill="1" applyBorder="1" applyAlignment="1">
      <alignment horizontal="left" vertical="center" wrapText="1"/>
    </xf>
    <xf numFmtId="3" fontId="1" fillId="0" borderId="27" xfId="1" applyNumberFormat="1" applyFont="1" applyFill="1" applyBorder="1" applyAlignment="1">
      <alignment vertical="center" wrapText="1"/>
    </xf>
    <xf numFmtId="3" fontId="46" fillId="0" borderId="36" xfId="1" applyNumberFormat="1" applyFont="1" applyFill="1" applyBorder="1" applyAlignment="1">
      <alignment vertical="center" wrapText="1"/>
    </xf>
    <xf numFmtId="3" fontId="46" fillId="0" borderId="10" xfId="1" applyNumberFormat="1" applyFont="1" applyFill="1" applyBorder="1" applyAlignment="1">
      <alignment vertical="center" wrapText="1"/>
    </xf>
    <xf numFmtId="0" fontId="1" fillId="0" borderId="9" xfId="1" applyFont="1" applyFill="1" applyBorder="1" applyAlignment="1">
      <alignment vertical="top" wrapText="1"/>
    </xf>
    <xf numFmtId="0" fontId="0" fillId="0" borderId="11" xfId="1" applyFont="1" applyFill="1" applyBorder="1" applyAlignment="1">
      <alignment horizontal="justify" vertical="center" wrapText="1"/>
    </xf>
    <xf numFmtId="0" fontId="1" fillId="0" borderId="11" xfId="1" applyFont="1" applyFill="1" applyBorder="1" applyAlignment="1">
      <alignment vertical="top" wrapText="1"/>
    </xf>
    <xf numFmtId="0" fontId="23" fillId="0" borderId="9" xfId="1" applyFont="1" applyFill="1" applyBorder="1" applyAlignment="1">
      <alignment vertical="center" wrapText="1"/>
    </xf>
    <xf numFmtId="3" fontId="2" fillId="0" borderId="11" xfId="1" applyNumberFormat="1" applyFont="1" applyFill="1" applyBorder="1" applyAlignment="1">
      <alignment wrapText="1"/>
    </xf>
    <xf numFmtId="3" fontId="2" fillId="0" borderId="10" xfId="1" applyNumberFormat="1" applyFont="1" applyFill="1" applyBorder="1" applyAlignment="1">
      <alignment wrapText="1"/>
    </xf>
    <xf numFmtId="0" fontId="0" fillId="0" borderId="0" xfId="1" applyFont="1" applyFill="1" applyBorder="1" applyAlignment="1">
      <alignment horizontal="justify" vertical="center" wrapText="1"/>
    </xf>
    <xf numFmtId="3" fontId="46" fillId="0" borderId="27" xfId="1" applyNumberFormat="1" applyFont="1" applyFill="1" applyBorder="1" applyAlignment="1">
      <alignment vertical="center" wrapText="1"/>
    </xf>
    <xf numFmtId="0" fontId="46" fillId="0" borderId="36" xfId="1" applyFont="1" applyFill="1" applyBorder="1" applyAlignment="1">
      <alignment vertical="center" wrapText="1"/>
    </xf>
    <xf numFmtId="0" fontId="18" fillId="0" borderId="9" xfId="1" applyFont="1" applyFill="1" applyBorder="1" applyAlignment="1">
      <alignment horizontal="left" vertical="center" wrapText="1"/>
    </xf>
    <xf numFmtId="3" fontId="26" fillId="0" borderId="10" xfId="1" applyNumberFormat="1" applyFont="1" applyFill="1" applyBorder="1" applyAlignment="1">
      <alignment vertical="center" wrapText="1"/>
    </xf>
    <xf numFmtId="3" fontId="26" fillId="0" borderId="10" xfId="1" applyNumberFormat="1" applyFont="1" applyFill="1" applyBorder="1" applyAlignment="1">
      <alignment horizontal="right" vertical="center" wrapText="1"/>
    </xf>
    <xf numFmtId="0" fontId="18" fillId="0" borderId="11" xfId="1" applyFont="1" applyFill="1" applyBorder="1" applyAlignment="1">
      <alignment horizontal="left" vertical="center" wrapText="1"/>
    </xf>
    <xf numFmtId="0" fontId="1" fillId="0" borderId="12" xfId="1" applyFont="1" applyFill="1" applyBorder="1" applyAlignment="1">
      <alignment horizontal="center" vertical="top" wrapText="1"/>
    </xf>
    <xf numFmtId="0" fontId="18" fillId="0" borderId="9" xfId="1" applyFont="1" applyFill="1" applyBorder="1" applyAlignment="1">
      <alignment horizontal="center" vertical="top" wrapText="1"/>
    </xf>
    <xf numFmtId="3" fontId="46" fillId="0" borderId="11" xfId="1" applyNumberFormat="1" applyFont="1" applyFill="1" applyBorder="1" applyAlignment="1">
      <alignment vertical="center" wrapText="1"/>
    </xf>
    <xf numFmtId="3" fontId="45" fillId="0" borderId="11" xfId="1" applyNumberFormat="1" applyFont="1" applyFill="1" applyBorder="1" applyAlignment="1">
      <alignment vertical="center" wrapText="1"/>
    </xf>
    <xf numFmtId="3" fontId="24" fillId="0" borderId="10" xfId="1" applyNumberFormat="1" applyFont="1" applyFill="1" applyBorder="1" applyAlignment="1">
      <alignment vertical="center" wrapText="1"/>
    </xf>
    <xf numFmtId="3" fontId="24" fillId="0" borderId="10" xfId="1" applyNumberFormat="1" applyFont="1" applyFill="1" applyBorder="1" applyAlignment="1">
      <alignment horizontal="right" vertical="center" wrapText="1"/>
    </xf>
    <xf numFmtId="0" fontId="23" fillId="0" borderId="7" xfId="1" applyFont="1" applyFill="1" applyBorder="1" applyAlignment="1">
      <alignment horizontal="left" vertical="top" wrapText="1"/>
    </xf>
    <xf numFmtId="0" fontId="0" fillId="0" borderId="3" xfId="1" applyFont="1" applyFill="1" applyBorder="1" applyAlignment="1">
      <alignment horizontal="justify" vertical="center" wrapText="1"/>
    </xf>
    <xf numFmtId="0" fontId="18" fillId="0" borderId="2" xfId="1" applyFont="1" applyFill="1" applyBorder="1" applyAlignment="1">
      <alignment horizontal="left" vertical="center" wrapText="1"/>
    </xf>
    <xf numFmtId="3" fontId="26" fillId="0" borderId="11" xfId="1" applyNumberFormat="1" applyFont="1" applyFill="1" applyBorder="1" applyAlignment="1">
      <alignment vertical="center" wrapText="1"/>
    </xf>
    <xf numFmtId="0" fontId="46" fillId="0" borderId="10" xfId="1" applyFont="1" applyFill="1" applyBorder="1" applyAlignment="1">
      <alignment vertical="center" wrapText="1"/>
    </xf>
    <xf numFmtId="0" fontId="18" fillId="0" borderId="0" xfId="1" applyFont="1" applyFill="1" applyBorder="1" applyAlignment="1">
      <alignment vertical="center" wrapText="1"/>
    </xf>
    <xf numFmtId="3" fontId="46" fillId="0" borderId="10" xfId="1" applyNumberFormat="1" applyFont="1" applyFill="1" applyBorder="1" applyAlignment="1">
      <alignment vertical="top" wrapText="1"/>
    </xf>
    <xf numFmtId="0" fontId="46" fillId="0" borderId="10" xfId="1" applyFont="1" applyFill="1" applyBorder="1" applyAlignment="1">
      <alignment vertical="top" wrapText="1"/>
    </xf>
    <xf numFmtId="0" fontId="23" fillId="0" borderId="19" xfId="1" applyFont="1" applyFill="1" applyBorder="1" applyAlignment="1">
      <alignment horizontal="left" vertical="top" wrapText="1"/>
    </xf>
    <xf numFmtId="3" fontId="24" fillId="0" borderId="11" xfId="1" applyNumberFormat="1" applyFont="1" applyFill="1" applyBorder="1" applyAlignment="1">
      <alignment wrapText="1"/>
    </xf>
    <xf numFmtId="164" fontId="45" fillId="0" borderId="10" xfId="4" applyNumberFormat="1" applyFont="1" applyFill="1" applyBorder="1" applyAlignment="1">
      <alignment wrapText="1"/>
    </xf>
    <xf numFmtId="3" fontId="45" fillId="0" borderId="10" xfId="1" applyNumberFormat="1" applyFont="1" applyFill="1" applyBorder="1" applyAlignment="1">
      <alignment wrapText="1"/>
    </xf>
    <xf numFmtId="0" fontId="18" fillId="0" borderId="7" xfId="1" applyFont="1" applyFill="1" applyBorder="1" applyAlignment="1">
      <alignment horizontal="justify" vertical="center" wrapText="1"/>
    </xf>
    <xf numFmtId="0" fontId="46" fillId="0" borderId="11" xfId="1" applyFont="1" applyFill="1" applyBorder="1" applyAlignment="1">
      <alignment vertical="center" wrapText="1"/>
    </xf>
    <xf numFmtId="0" fontId="2" fillId="0" borderId="5" xfId="1" applyFont="1" applyFill="1" applyBorder="1" applyAlignment="1">
      <alignment vertical="center" wrapText="1"/>
    </xf>
    <xf numFmtId="0" fontId="18" fillId="0" borderId="11" xfId="1" applyFont="1" applyFill="1" applyBorder="1" applyAlignment="1">
      <alignment horizontal="justify" vertical="center" wrapText="1"/>
    </xf>
    <xf numFmtId="0" fontId="18" fillId="0" borderId="10" xfId="1" applyFont="1" applyFill="1" applyBorder="1" applyAlignment="1">
      <alignment horizontal="left" vertical="center" wrapText="1"/>
    </xf>
    <xf numFmtId="0" fontId="21" fillId="0" borderId="11" xfId="1" applyFont="1" applyFill="1" applyBorder="1" applyAlignment="1">
      <alignment horizontal="left" vertical="center" wrapText="1"/>
    </xf>
    <xf numFmtId="0" fontId="18" fillId="0" borderId="12" xfId="1" applyFont="1" applyFill="1" applyBorder="1" applyAlignment="1">
      <alignment horizontal="center" vertical="center" wrapText="1"/>
    </xf>
    <xf numFmtId="0" fontId="50" fillId="0" borderId="12" xfId="1" applyFont="1" applyFill="1" applyBorder="1" applyAlignment="1">
      <alignment vertical="center" wrapText="1"/>
    </xf>
    <xf numFmtId="0" fontId="3" fillId="0" borderId="0" xfId="1" applyFont="1" applyFill="1" applyAlignment="1"/>
    <xf numFmtId="0" fontId="50" fillId="0" borderId="9" xfId="1" applyFont="1" applyFill="1" applyBorder="1" applyAlignment="1">
      <alignment vertical="center" wrapText="1"/>
    </xf>
    <xf numFmtId="0" fontId="2" fillId="0" borderId="19" xfId="1" applyFont="1" applyFill="1" applyBorder="1" applyAlignment="1">
      <alignment vertical="center" wrapText="1"/>
    </xf>
    <xf numFmtId="0" fontId="21" fillId="0" borderId="12" xfId="1" applyFont="1" applyFill="1" applyBorder="1" applyAlignment="1">
      <alignment horizontal="left" vertical="center" wrapText="1"/>
    </xf>
    <xf numFmtId="0" fontId="1" fillId="0" borderId="9" xfId="1" applyFont="1" applyFill="1" applyBorder="1" applyAlignment="1">
      <alignment horizontal="center" vertical="center" wrapText="1"/>
    </xf>
    <xf numFmtId="0" fontId="18" fillId="0" borderId="19" xfId="1" applyFont="1" applyFill="1" applyBorder="1" applyAlignment="1">
      <alignment horizontal="center" vertical="center" wrapText="1"/>
    </xf>
    <xf numFmtId="3" fontId="23" fillId="0" borderId="12" xfId="1" applyNumberFormat="1" applyFont="1" applyFill="1" applyBorder="1" applyAlignment="1">
      <alignment wrapText="1"/>
    </xf>
    <xf numFmtId="3" fontId="10" fillId="0" borderId="0" xfId="1" applyNumberFormat="1" applyFont="1" applyFill="1" applyAlignment="1"/>
    <xf numFmtId="3" fontId="23" fillId="0" borderId="9" xfId="1" applyNumberFormat="1" applyFont="1" applyFill="1" applyBorder="1" applyAlignment="1">
      <alignment wrapText="1"/>
    </xf>
    <xf numFmtId="3" fontId="18" fillId="0" borderId="12" xfId="1" applyNumberFormat="1" applyFont="1" applyFill="1" applyBorder="1" applyAlignment="1">
      <alignment horizontal="left" vertical="center" wrapText="1"/>
    </xf>
    <xf numFmtId="0" fontId="18" fillId="0" borderId="8" xfId="1" applyFont="1" applyFill="1" applyBorder="1" applyAlignment="1">
      <alignment horizontal="justify" vertical="center" wrapText="1"/>
    </xf>
    <xf numFmtId="0" fontId="1" fillId="0" borderId="7" xfId="1" applyFont="1" applyFill="1" applyBorder="1" applyAlignment="1">
      <alignment vertical="center" wrapText="1"/>
    </xf>
    <xf numFmtId="0" fontId="1" fillId="0" borderId="8" xfId="1" applyFont="1" applyFill="1" applyBorder="1" applyAlignment="1">
      <alignment vertical="center" wrapText="1"/>
    </xf>
    <xf numFmtId="0" fontId="0" fillId="0" borderId="12" xfId="1" applyFont="1" applyFill="1" applyBorder="1" applyAlignment="1">
      <alignment horizontal="justify" vertical="center" wrapText="1"/>
    </xf>
    <xf numFmtId="3" fontId="46" fillId="0" borderId="11" xfId="1" applyNumberFormat="1" applyFont="1" applyFill="1" applyBorder="1" applyAlignment="1">
      <alignment vertical="top" wrapText="1"/>
    </xf>
    <xf numFmtId="0" fontId="1" fillId="0" borderId="12" xfId="1" applyFont="1" applyFill="1" applyBorder="1" applyAlignment="1">
      <alignment horizontal="justify" vertical="center" wrapText="1"/>
    </xf>
    <xf numFmtId="3" fontId="46" fillId="0" borderId="12" xfId="1" applyNumberFormat="1" applyFont="1" applyFill="1" applyBorder="1" applyAlignment="1">
      <alignment vertical="center" wrapText="1"/>
    </xf>
    <xf numFmtId="3" fontId="46" fillId="0" borderId="8" xfId="1" applyNumberFormat="1" applyFont="1" applyFill="1" applyBorder="1" applyAlignment="1">
      <alignment vertical="center" wrapText="1"/>
    </xf>
    <xf numFmtId="0" fontId="23" fillId="0" borderId="20" xfId="1" applyFont="1" applyFill="1" applyBorder="1" applyAlignment="1">
      <alignment vertical="center" wrapText="1"/>
    </xf>
    <xf numFmtId="0" fontId="1" fillId="0" borderId="20" xfId="1" applyFont="1" applyFill="1" applyBorder="1" applyAlignment="1">
      <alignment horizontal="justify" vertical="center" wrapText="1"/>
    </xf>
    <xf numFmtId="0" fontId="49" fillId="0" borderId="20" xfId="1" applyFont="1" applyFill="1" applyBorder="1" applyAlignment="1">
      <alignment horizontal="center" vertical="top" wrapText="1"/>
    </xf>
    <xf numFmtId="0" fontId="1" fillId="0" borderId="20" xfId="1" applyFont="1" applyFill="1" applyBorder="1" applyAlignment="1">
      <alignment horizontal="center" vertical="top" wrapText="1"/>
    </xf>
    <xf numFmtId="3" fontId="46" fillId="0" borderId="20" xfId="1" applyNumberFormat="1" applyFont="1" applyFill="1" applyBorder="1" applyAlignment="1">
      <alignment vertical="center" wrapText="1"/>
    </xf>
    <xf numFmtId="3" fontId="45" fillId="0" borderId="20" xfId="1" applyNumberFormat="1" applyFont="1" applyFill="1" applyBorder="1" applyAlignment="1">
      <alignment vertical="center" wrapText="1"/>
    </xf>
    <xf numFmtId="0" fontId="49" fillId="0" borderId="9" xfId="1" applyFont="1" applyFill="1" applyBorder="1" applyAlignment="1">
      <alignment horizontal="center" vertical="center" wrapText="1"/>
    </xf>
    <xf numFmtId="3" fontId="45" fillId="0" borderId="11" xfId="1" applyNumberFormat="1" applyFont="1" applyFill="1" applyBorder="1" applyAlignment="1">
      <alignment vertical="top" wrapText="1"/>
    </xf>
    <xf numFmtId="3" fontId="45" fillId="0" borderId="10" xfId="1" applyNumberFormat="1" applyFont="1" applyFill="1" applyBorder="1" applyAlignment="1">
      <alignment vertical="top" wrapText="1"/>
    </xf>
    <xf numFmtId="3" fontId="46" fillId="0" borderId="27" xfId="1" applyNumberFormat="1" applyFont="1" applyFill="1" applyBorder="1" applyAlignment="1">
      <alignment vertical="top" wrapText="1"/>
    </xf>
    <xf numFmtId="3" fontId="46" fillId="0" borderId="36" xfId="1" applyNumberFormat="1" applyFont="1" applyFill="1" applyBorder="1" applyAlignment="1">
      <alignment vertical="top" wrapText="1"/>
    </xf>
    <xf numFmtId="0" fontId="18" fillId="0" borderId="12" xfId="1" applyFont="1" applyFill="1" applyBorder="1" applyAlignment="1">
      <alignment horizontal="justify" vertical="center" wrapText="1"/>
    </xf>
    <xf numFmtId="0" fontId="1" fillId="0" borderId="11" xfId="1" applyFont="1" applyFill="1" applyBorder="1" applyAlignment="1">
      <alignment horizontal="left" vertical="top" wrapText="1"/>
    </xf>
    <xf numFmtId="0" fontId="23" fillId="0" borderId="0" xfId="1" applyFont="1" applyFill="1" applyBorder="1" applyAlignment="1">
      <alignment vertical="center" wrapText="1"/>
    </xf>
    <xf numFmtId="0" fontId="49"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 fillId="0" borderId="0" xfId="1" applyFont="1" applyFill="1" applyBorder="1" applyAlignment="1">
      <alignment horizontal="left" vertical="top" wrapText="1"/>
    </xf>
    <xf numFmtId="3" fontId="2" fillId="0" borderId="0" xfId="1" applyNumberFormat="1" applyFont="1" applyFill="1" applyBorder="1" applyAlignment="1">
      <alignment horizontal="right" vertical="top" wrapText="1"/>
    </xf>
    <xf numFmtId="0" fontId="34" fillId="0" borderId="0" xfId="1" applyFont="1" applyFill="1"/>
    <xf numFmtId="0" fontId="1" fillId="0" borderId="20" xfId="1" applyFont="1" applyFill="1" applyBorder="1"/>
    <xf numFmtId="0" fontId="0" fillId="0" borderId="20" xfId="1" applyFont="1" applyFill="1" applyBorder="1"/>
    <xf numFmtId="3" fontId="1" fillId="0" borderId="20" xfId="1" applyNumberFormat="1" applyFont="1" applyFill="1" applyBorder="1"/>
    <xf numFmtId="3" fontId="2" fillId="0" borderId="20" xfId="1" applyNumberFormat="1" applyFont="1" applyFill="1" applyBorder="1"/>
    <xf numFmtId="0" fontId="46" fillId="0" borderId="20" xfId="3" applyFont="1" applyFill="1" applyBorder="1"/>
    <xf numFmtId="3" fontId="24" fillId="0" borderId="20" xfId="3" applyNumberFormat="1" applyFont="1" applyFill="1" applyBorder="1"/>
    <xf numFmtId="3" fontId="46" fillId="0" borderId="20" xfId="3" applyNumberFormat="1" applyFont="1" applyFill="1" applyBorder="1"/>
    <xf numFmtId="0" fontId="45" fillId="0" borderId="20" xfId="3" applyFont="1" applyFill="1" applyBorder="1"/>
    <xf numFmtId="3" fontId="46" fillId="0" borderId="20" xfId="3" applyNumberFormat="1" applyFont="1" applyFill="1" applyBorder="1" applyAlignment="1">
      <alignment horizontal="left" vertical="top" wrapText="1"/>
    </xf>
    <xf numFmtId="3" fontId="46" fillId="0" borderId="20" xfId="3" applyNumberFormat="1" applyFont="1" applyFill="1" applyBorder="1" applyAlignment="1">
      <alignment horizontal="right" wrapText="1"/>
    </xf>
    <xf numFmtId="164" fontId="46" fillId="0" borderId="20" xfId="2" applyNumberFormat="1" applyFont="1" applyFill="1" applyBorder="1"/>
    <xf numFmtId="0" fontId="46" fillId="0" borderId="20" xfId="3" applyFont="1" applyFill="1" applyBorder="1" applyAlignment="1">
      <alignment horizontal="left" vertical="top" wrapText="1"/>
    </xf>
    <xf numFmtId="3" fontId="46" fillId="0" borderId="20" xfId="3" applyNumberFormat="1" applyFont="1" applyFill="1" applyBorder="1" applyAlignment="1">
      <alignment horizontal="right"/>
    </xf>
    <xf numFmtId="164" fontId="46" fillId="0" borderId="20" xfId="2" applyNumberFormat="1" applyFont="1" applyFill="1" applyBorder="1" applyAlignment="1">
      <alignment horizontal="right"/>
    </xf>
    <xf numFmtId="3" fontId="26" fillId="0" borderId="20" xfId="3" applyNumberFormat="1" applyFont="1" applyFill="1" applyBorder="1" applyAlignment="1">
      <alignment horizontal="left" vertical="top" wrapText="1"/>
    </xf>
    <xf numFmtId="3" fontId="26" fillId="0" borderId="20" xfId="3" applyNumberFormat="1" applyFont="1" applyFill="1" applyBorder="1" applyAlignment="1">
      <alignment horizontal="right" wrapText="1"/>
    </xf>
    <xf numFmtId="164" fontId="26" fillId="0" borderId="20" xfId="2" applyNumberFormat="1" applyFont="1" applyFill="1" applyBorder="1" applyAlignment="1">
      <alignment horizontal="right"/>
    </xf>
    <xf numFmtId="3" fontId="24" fillId="0" borderId="20" xfId="3" applyNumberFormat="1" applyFont="1" applyFill="1" applyBorder="1" applyAlignment="1">
      <alignment horizontal="left" vertical="top" wrapText="1"/>
    </xf>
    <xf numFmtId="3" fontId="24" fillId="0" borderId="20" xfId="3" applyNumberFormat="1" applyFont="1" applyFill="1" applyBorder="1" applyAlignment="1">
      <alignment horizontal="right" wrapText="1"/>
    </xf>
    <xf numFmtId="0" fontId="24" fillId="0" borderId="20" xfId="3" applyFont="1" applyFill="1" applyBorder="1" applyAlignment="1">
      <alignment horizontal="left" vertical="top" wrapText="1"/>
    </xf>
    <xf numFmtId="0" fontId="47" fillId="0" borderId="20" xfId="3" applyFont="1" applyFill="1" applyBorder="1" applyAlignment="1">
      <alignment horizontal="left" vertical="top" wrapText="1"/>
    </xf>
    <xf numFmtId="3" fontId="24" fillId="0" borderId="20" xfId="3" applyNumberFormat="1" applyFont="1" applyFill="1" applyBorder="1" applyAlignment="1">
      <alignment horizontal="right"/>
    </xf>
    <xf numFmtId="164" fontId="24" fillId="0" borderId="20" xfId="2" applyNumberFormat="1" applyFont="1" applyFill="1" applyBorder="1" applyAlignment="1"/>
    <xf numFmtId="0" fontId="18" fillId="0" borderId="43" xfId="1" applyFont="1" applyFill="1" applyBorder="1" applyAlignment="1">
      <alignment horizontal="left" vertical="top" wrapText="1"/>
    </xf>
    <xf numFmtId="0" fontId="18" fillId="0" borderId="20" xfId="1" applyFont="1" applyFill="1" applyBorder="1" applyAlignment="1">
      <alignment horizontal="left" vertical="top" wrapText="1"/>
    </xf>
    <xf numFmtId="0" fontId="18" fillId="0" borderId="14" xfId="1" applyFont="1" applyFill="1" applyBorder="1" applyAlignment="1">
      <alignment horizontal="left" vertical="top" wrapText="1"/>
    </xf>
    <xf numFmtId="0" fontId="26" fillId="0" borderId="17"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2" xfId="1" applyFont="1" applyFill="1" applyBorder="1" applyAlignment="1">
      <alignment horizontal="center" vertical="top" wrapText="1"/>
    </xf>
    <xf numFmtId="0" fontId="18" fillId="0" borderId="25" xfId="1" applyFont="1" applyFill="1" applyBorder="1" applyAlignment="1">
      <alignment horizontal="center" vertical="top" wrapText="1"/>
    </xf>
    <xf numFmtId="0" fontId="24" fillId="0" borderId="9" xfId="1" applyFont="1" applyFill="1" applyBorder="1" applyAlignment="1">
      <alignment horizontal="left" vertical="top" wrapText="1"/>
    </xf>
    <xf numFmtId="0" fontId="23" fillId="0" borderId="9" xfId="1" applyFont="1" applyFill="1" applyBorder="1" applyAlignment="1">
      <alignment horizontal="left" vertical="top" wrapText="1"/>
    </xf>
    <xf numFmtId="0" fontId="2" fillId="0" borderId="0" xfId="1" applyFont="1" applyFill="1" applyAlignment="1">
      <alignment wrapText="1"/>
    </xf>
    <xf numFmtId="0" fontId="24" fillId="0" borderId="57" xfId="1" applyFont="1" applyFill="1" applyBorder="1" applyAlignment="1">
      <alignment horizontal="left" vertical="top" wrapText="1"/>
    </xf>
    <xf numFmtId="0" fontId="23" fillId="0" borderId="28" xfId="1" applyFont="1" applyFill="1" applyBorder="1" applyAlignment="1">
      <alignment horizontal="left" vertical="top" wrapText="1"/>
    </xf>
    <xf numFmtId="0" fontId="23" fillId="0" borderId="58" xfId="1" applyFont="1" applyFill="1" applyBorder="1" applyAlignment="1">
      <alignment horizontal="left" vertical="top" wrapText="1"/>
    </xf>
    <xf numFmtId="0" fontId="26" fillId="0" borderId="43" xfId="1" applyFont="1" applyFill="1" applyBorder="1" applyAlignment="1">
      <alignment horizontal="left" vertical="top" wrapText="1"/>
    </xf>
    <xf numFmtId="0" fontId="26" fillId="0" borderId="20" xfId="1" applyFont="1" applyFill="1" applyBorder="1" applyAlignment="1">
      <alignment horizontal="left" vertical="top" wrapText="1"/>
    </xf>
    <xf numFmtId="0" fontId="26" fillId="0" borderId="51" xfId="1" applyFont="1" applyFill="1" applyBorder="1" applyAlignment="1">
      <alignment horizontal="left" vertical="top" wrapText="1"/>
    </xf>
    <xf numFmtId="0" fontId="18" fillId="0" borderId="51" xfId="1" applyFont="1" applyFill="1" applyBorder="1" applyAlignment="1">
      <alignment horizontal="left" vertical="top" wrapText="1"/>
    </xf>
    <xf numFmtId="3" fontId="23" fillId="0" borderId="20" xfId="1" applyNumberFormat="1" applyFont="1" applyFill="1" applyBorder="1" applyAlignment="1">
      <alignment horizontal="center" vertical="center" wrapText="1"/>
    </xf>
    <xf numFmtId="0" fontId="23" fillId="0" borderId="20" xfId="1" applyFont="1" applyFill="1" applyBorder="1" applyAlignment="1">
      <alignment horizontal="center" vertical="center" wrapText="1"/>
    </xf>
    <xf numFmtId="0" fontId="18" fillId="0" borderId="56"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25"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26" fillId="0" borderId="22" xfId="1" applyFont="1" applyFill="1" applyBorder="1" applyAlignment="1">
      <alignment horizontal="center" vertical="center" wrapText="1"/>
    </xf>
    <xf numFmtId="0" fontId="26" fillId="0" borderId="56"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56" xfId="1" applyFont="1" applyFill="1" applyBorder="1" applyAlignment="1">
      <alignment horizontal="center" vertical="center" wrapText="1"/>
    </xf>
    <xf numFmtId="0" fontId="27" fillId="0" borderId="7" xfId="1" applyFont="1" applyFill="1" applyBorder="1" applyAlignment="1">
      <alignment horizontal="left" vertical="top" wrapText="1"/>
    </xf>
    <xf numFmtId="0" fontId="27" fillId="0" borderId="9" xfId="1" applyFont="1" applyFill="1" applyBorder="1" applyAlignment="1">
      <alignment horizontal="left" vertical="top" wrapText="1"/>
    </xf>
    <xf numFmtId="0" fontId="27" fillId="0" borderId="11" xfId="1" applyFont="1" applyFill="1" applyBorder="1" applyAlignment="1">
      <alignment horizontal="left" vertical="top" wrapText="1"/>
    </xf>
    <xf numFmtId="0" fontId="32" fillId="0" borderId="25" xfId="1" applyFont="1" applyFill="1" applyBorder="1" applyAlignment="1">
      <alignment horizontal="left" vertical="top" wrapText="1"/>
    </xf>
    <xf numFmtId="0" fontId="32" fillId="0" borderId="20" xfId="1" applyFont="1" applyFill="1" applyBorder="1" applyAlignment="1">
      <alignment horizontal="left" vertical="top" wrapText="1"/>
    </xf>
    <xf numFmtId="0" fontId="24" fillId="0" borderId="46" xfId="1" applyFont="1" applyFill="1" applyBorder="1" applyAlignment="1">
      <alignment vertical="top" wrapText="1"/>
    </xf>
    <xf numFmtId="0" fontId="23" fillId="0" borderId="48" xfId="1" applyFont="1" applyFill="1" applyBorder="1" applyAlignment="1">
      <alignment vertical="top" wrapText="1"/>
    </xf>
    <xf numFmtId="0" fontId="23" fillId="0" borderId="49" xfId="1" applyFont="1" applyFill="1" applyBorder="1" applyAlignment="1">
      <alignment vertical="top" wrapText="1"/>
    </xf>
    <xf numFmtId="0" fontId="32" fillId="0" borderId="17" xfId="1" applyFont="1" applyFill="1" applyBorder="1" applyAlignment="1">
      <alignment horizontal="left" vertical="top" wrapText="1"/>
    </xf>
    <xf numFmtId="0" fontId="32" fillId="0" borderId="22" xfId="1" applyFont="1" applyFill="1" applyBorder="1" applyAlignment="1">
      <alignment horizontal="left" vertical="top" wrapText="1"/>
    </xf>
    <xf numFmtId="0" fontId="18" fillId="0" borderId="13" xfId="1" applyFont="1" applyFill="1" applyBorder="1" applyAlignment="1">
      <alignment horizontal="left" vertical="top" wrapText="1"/>
    </xf>
    <xf numFmtId="0" fontId="18" fillId="0" borderId="24" xfId="1" applyFont="1" applyFill="1" applyBorder="1" applyAlignment="1">
      <alignment horizontal="left" vertical="top" wrapText="1"/>
    </xf>
    <xf numFmtId="0" fontId="18" fillId="0" borderId="25" xfId="1" applyFont="1" applyFill="1" applyBorder="1" applyAlignment="1">
      <alignment horizontal="left" vertical="top" wrapText="1"/>
    </xf>
    <xf numFmtId="0" fontId="32" fillId="0" borderId="14" xfId="1" applyFont="1" applyFill="1" applyBorder="1" applyAlignment="1">
      <alignment horizontal="left" vertical="top" wrapText="1"/>
    </xf>
    <xf numFmtId="0" fontId="26" fillId="0" borderId="7" xfId="1" applyFont="1" applyFill="1" applyBorder="1" applyAlignment="1">
      <alignment horizontal="left" vertical="top" wrapText="1"/>
    </xf>
    <xf numFmtId="0" fontId="18" fillId="0" borderId="9" xfId="1" applyFont="1" applyFill="1" applyBorder="1" applyAlignment="1">
      <alignment horizontal="left" vertical="top" wrapText="1"/>
    </xf>
    <xf numFmtId="0" fontId="24" fillId="0" borderId="46" xfId="1" applyFont="1" applyFill="1" applyBorder="1" applyAlignment="1">
      <alignment horizontal="left" vertical="top" wrapText="1"/>
    </xf>
    <xf numFmtId="0" fontId="23" fillId="0" borderId="48" xfId="1" applyFont="1" applyFill="1" applyBorder="1" applyAlignment="1">
      <alignment horizontal="left" vertical="top" wrapText="1"/>
    </xf>
    <xf numFmtId="0" fontId="23" fillId="0" borderId="49" xfId="1" applyFont="1" applyFill="1" applyBorder="1" applyAlignment="1">
      <alignment horizontal="left" vertical="top" wrapText="1"/>
    </xf>
    <xf numFmtId="0" fontId="23" fillId="0" borderId="55" xfId="1" applyFont="1" applyFill="1" applyBorder="1" applyAlignment="1">
      <alignment horizontal="left" vertical="top" wrapText="1"/>
    </xf>
    <xf numFmtId="0" fontId="18" fillId="0" borderId="16" xfId="1" applyFont="1" applyFill="1" applyBorder="1" applyAlignment="1">
      <alignment horizontal="left" vertical="top" wrapText="1"/>
    </xf>
    <xf numFmtId="0" fontId="26" fillId="0" borderId="2" xfId="1" applyFont="1" applyFill="1" applyBorder="1" applyAlignment="1">
      <alignment horizontal="center" vertical="top" wrapText="1"/>
    </xf>
    <xf numFmtId="0" fontId="18" fillId="0" borderId="19" xfId="1" applyFont="1" applyFill="1" applyBorder="1" applyAlignment="1">
      <alignment horizontal="center" vertical="top" wrapText="1"/>
    </xf>
    <xf numFmtId="0" fontId="18" fillId="0" borderId="7" xfId="1" applyFont="1" applyFill="1" applyBorder="1" applyAlignment="1">
      <alignment vertical="center" wrapText="1"/>
    </xf>
    <xf numFmtId="0" fontId="18" fillId="0" borderId="11" xfId="1" applyFont="1" applyFill="1" applyBorder="1" applyAlignment="1">
      <alignment vertical="center" wrapText="1"/>
    </xf>
    <xf numFmtId="0" fontId="18" fillId="0" borderId="7" xfId="1" applyFont="1" applyFill="1" applyBorder="1" applyAlignment="1">
      <alignment horizontal="left" vertical="top" wrapText="1"/>
    </xf>
    <xf numFmtId="0" fontId="18" fillId="0" borderId="11" xfId="1" applyFont="1" applyFill="1" applyBorder="1" applyAlignment="1">
      <alignment horizontal="left" vertical="top" wrapText="1"/>
    </xf>
    <xf numFmtId="0" fontId="18" fillId="0" borderId="24" xfId="1" applyFont="1" applyFill="1" applyBorder="1" applyAlignment="1">
      <alignment vertical="top" wrapText="1"/>
    </xf>
    <xf numFmtId="0" fontId="18" fillId="0" borderId="28" xfId="1" applyFont="1" applyFill="1" applyBorder="1" applyAlignment="1">
      <alignment vertical="top" wrapText="1"/>
    </xf>
    <xf numFmtId="0" fontId="24" fillId="0" borderId="2" xfId="1" applyFont="1" applyFill="1" applyBorder="1" applyAlignment="1">
      <alignment horizontal="left" vertical="top" wrapText="1"/>
    </xf>
    <xf numFmtId="0" fontId="23" fillId="0" borderId="19" xfId="1" applyFont="1" applyFill="1" applyBorder="1" applyAlignment="1">
      <alignment horizontal="left" vertical="top" wrapText="1"/>
    </xf>
    <xf numFmtId="0" fontId="23" fillId="0" borderId="5" xfId="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0" xfId="1" applyFont="1" applyFill="1" applyBorder="1" applyAlignment="1">
      <alignment horizontal="left" vertical="top" wrapText="1"/>
    </xf>
    <xf numFmtId="0" fontId="24" fillId="0" borderId="7"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0" borderId="11" xfId="1" applyFont="1" applyFill="1" applyBorder="1" applyAlignment="1">
      <alignment horizontal="left" vertical="top" wrapText="1"/>
    </xf>
    <xf numFmtId="0" fontId="18" fillId="0" borderId="7" xfId="1" applyFont="1" applyFill="1" applyBorder="1" applyAlignment="1">
      <alignment vertical="top" wrapText="1"/>
    </xf>
    <xf numFmtId="0" fontId="18" fillId="0" borderId="11" xfId="1" applyFont="1" applyFill="1" applyBorder="1" applyAlignment="1">
      <alignment vertical="top" wrapText="1"/>
    </xf>
    <xf numFmtId="0" fontId="4" fillId="0" borderId="1" xfId="1" applyFont="1" applyBorder="1" applyAlignment="1">
      <alignment horizontal="center" vertical="top"/>
    </xf>
    <xf numFmtId="0" fontId="2" fillId="7" borderId="2" xfId="1" applyFont="1" applyFill="1" applyBorder="1" applyAlignment="1">
      <alignment vertical="center" wrapText="1"/>
    </xf>
    <xf numFmtId="0" fontId="2" fillId="7" borderId="3" xfId="1" applyFont="1" applyFill="1" applyBorder="1" applyAlignment="1">
      <alignment vertical="center" wrapText="1"/>
    </xf>
    <xf numFmtId="0" fontId="2" fillId="7" borderId="8" xfId="1" applyFont="1" applyFill="1" applyBorder="1" applyAlignment="1">
      <alignment vertical="center" wrapText="1"/>
    </xf>
    <xf numFmtId="0" fontId="23" fillId="7" borderId="7" xfId="1" applyFont="1" applyFill="1" applyBorder="1" applyAlignment="1">
      <alignment vertical="center" wrapText="1"/>
    </xf>
    <xf numFmtId="0" fontId="23" fillId="7" borderId="11" xfId="1" applyFont="1" applyFill="1" applyBorder="1" applyAlignment="1">
      <alignment vertical="center" wrapText="1"/>
    </xf>
    <xf numFmtId="0" fontId="23" fillId="7" borderId="35" xfId="1" applyFont="1" applyFill="1" applyBorder="1" applyAlignment="1">
      <alignment vertical="center" wrapText="1"/>
    </xf>
    <xf numFmtId="0" fontId="23" fillId="7" borderId="37" xfId="1" applyFont="1" applyFill="1" applyBorder="1" applyAlignment="1">
      <alignment vertical="center" wrapText="1"/>
    </xf>
    <xf numFmtId="0" fontId="23" fillId="7" borderId="36" xfId="1" applyFont="1" applyFill="1" applyBorder="1" applyAlignment="1">
      <alignment vertical="center" wrapText="1"/>
    </xf>
    <xf numFmtId="0" fontId="22" fillId="7" borderId="5" xfId="1" applyFont="1" applyFill="1" applyBorder="1" applyAlignment="1">
      <alignment horizontal="left" vertical="top" wrapText="1"/>
    </xf>
    <xf numFmtId="0" fontId="22" fillId="7" borderId="1" xfId="1" applyFont="1" applyFill="1" applyBorder="1" applyAlignment="1">
      <alignment horizontal="left" vertical="top" wrapText="1"/>
    </xf>
    <xf numFmtId="0" fontId="22" fillId="7" borderId="10" xfId="1" applyFont="1" applyFill="1" applyBorder="1" applyAlignment="1">
      <alignment horizontal="left" vertical="top" wrapText="1"/>
    </xf>
    <xf numFmtId="3" fontId="23" fillId="0" borderId="7" xfId="1" applyNumberFormat="1" applyFont="1" applyFill="1" applyBorder="1" applyAlignment="1">
      <alignment horizontal="left" vertical="center" wrapText="1"/>
    </xf>
    <xf numFmtId="3" fontId="23" fillId="0" borderId="9" xfId="1" applyNumberFormat="1" applyFont="1" applyFill="1" applyBorder="1" applyAlignment="1">
      <alignment horizontal="left" vertical="center" wrapText="1"/>
    </xf>
    <xf numFmtId="3" fontId="23" fillId="0" borderId="11" xfId="1" applyNumberFormat="1" applyFont="1" applyFill="1" applyBorder="1" applyAlignment="1">
      <alignment horizontal="left" vertical="center" wrapText="1"/>
    </xf>
    <xf numFmtId="0" fontId="23" fillId="0" borderId="7"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3" fillId="0" borderId="11" xfId="1" applyFont="1" applyFill="1" applyBorder="1" applyAlignment="1">
      <alignment horizontal="center" vertical="center" wrapText="1"/>
    </xf>
    <xf numFmtId="0" fontId="18" fillId="0" borderId="19" xfId="1" applyFont="1" applyFill="1" applyBorder="1" applyAlignment="1">
      <alignment horizontal="left" vertical="top" wrapText="1"/>
    </xf>
    <xf numFmtId="0" fontId="2" fillId="8" borderId="59" xfId="6" applyFont="1" applyFill="1" applyBorder="1" applyAlignment="1">
      <alignment horizontal="left" vertical="center" wrapText="1"/>
    </xf>
    <xf numFmtId="0" fontId="2" fillId="8" borderId="37" xfId="6" applyFont="1" applyFill="1" applyBorder="1" applyAlignment="1">
      <alignment horizontal="left" vertical="center" wrapText="1"/>
    </xf>
    <xf numFmtId="0" fontId="2" fillId="8" borderId="36" xfId="6" applyFont="1" applyFill="1" applyBorder="1" applyAlignment="1">
      <alignment horizontal="left" vertical="center" wrapText="1"/>
    </xf>
    <xf numFmtId="0" fontId="18" fillId="0" borderId="16" xfId="6" applyFont="1" applyFill="1" applyBorder="1" applyAlignment="1">
      <alignment horizontal="left" vertical="top" wrapText="1"/>
    </xf>
    <xf numFmtId="0" fontId="18" fillId="0" borderId="21" xfId="6" applyFont="1" applyFill="1" applyBorder="1" applyAlignment="1">
      <alignment horizontal="left" vertical="top" wrapText="1"/>
    </xf>
    <xf numFmtId="0" fontId="18" fillId="0" borderId="42" xfId="6" applyFont="1" applyFill="1" applyBorder="1" applyAlignment="1">
      <alignment horizontal="left" vertical="top" wrapText="1"/>
    </xf>
    <xf numFmtId="49" fontId="18" fillId="0" borderId="17" xfId="6" applyNumberFormat="1" applyFont="1" applyFill="1" applyBorder="1" applyAlignment="1">
      <alignment vertical="top" wrapText="1"/>
    </xf>
    <xf numFmtId="49" fontId="18" fillId="0" borderId="22" xfId="6" applyNumberFormat="1" applyFont="1" applyFill="1" applyBorder="1" applyAlignment="1">
      <alignment vertical="top" wrapText="1"/>
    </xf>
    <xf numFmtId="49" fontId="18" fillId="0" borderId="56" xfId="6" applyNumberFormat="1" applyFont="1" applyFill="1" applyBorder="1" applyAlignment="1">
      <alignment vertical="top" wrapText="1"/>
    </xf>
    <xf numFmtId="0" fontId="18" fillId="0" borderId="17" xfId="6" applyFont="1" applyFill="1" applyBorder="1" applyAlignment="1">
      <alignment vertical="top" wrapText="1"/>
    </xf>
    <xf numFmtId="0" fontId="18" fillId="0" borderId="22" xfId="6" applyFont="1" applyFill="1" applyBorder="1" applyAlignment="1">
      <alignment vertical="top" wrapText="1"/>
    </xf>
    <xf numFmtId="0" fontId="18" fillId="0" borderId="56" xfId="6" applyFont="1" applyFill="1" applyBorder="1" applyAlignment="1">
      <alignment vertical="top" wrapText="1"/>
    </xf>
    <xf numFmtId="0" fontId="18" fillId="0" borderId="61" xfId="6" applyFont="1" applyFill="1" applyBorder="1" applyAlignment="1">
      <alignment vertical="top" wrapText="1"/>
    </xf>
    <xf numFmtId="0" fontId="18" fillId="0" borderId="60" xfId="6" applyFont="1" applyFill="1" applyBorder="1" applyAlignment="1">
      <alignment vertical="top" wrapText="1"/>
    </xf>
    <xf numFmtId="0" fontId="18" fillId="0" borderId="62" xfId="6" applyFont="1" applyFill="1" applyBorder="1" applyAlignment="1">
      <alignment vertical="top" wrapText="1"/>
    </xf>
    <xf numFmtId="43" fontId="23" fillId="0" borderId="73" xfId="8" applyFont="1" applyFill="1" applyBorder="1" applyAlignment="1">
      <alignment horizontal="right" vertical="center" wrapText="1"/>
    </xf>
    <xf numFmtId="43" fontId="23" fillId="0" borderId="54" xfId="8" applyFont="1" applyFill="1" applyBorder="1" applyAlignment="1">
      <alignment horizontal="right" vertical="center" wrapText="1"/>
    </xf>
    <xf numFmtId="3" fontId="23" fillId="0" borderId="17" xfId="6" applyNumberFormat="1" applyFont="1" applyFill="1" applyBorder="1" applyAlignment="1">
      <alignment horizontal="right" vertical="center" wrapText="1"/>
    </xf>
    <xf numFmtId="3" fontId="23" fillId="0" borderId="22" xfId="6" applyNumberFormat="1" applyFont="1" applyFill="1" applyBorder="1" applyAlignment="1">
      <alignment horizontal="right" vertical="center" wrapText="1"/>
    </xf>
    <xf numFmtId="3" fontId="23" fillId="0" borderId="18" xfId="6" applyNumberFormat="1" applyFont="1" applyFill="1" applyBorder="1" applyAlignment="1">
      <alignment horizontal="right" vertical="center" wrapText="1"/>
    </xf>
    <xf numFmtId="3" fontId="23" fillId="0" borderId="23" xfId="6" applyNumberFormat="1" applyFont="1" applyFill="1" applyBorder="1" applyAlignment="1">
      <alignment horizontal="right" vertical="center" wrapText="1"/>
    </xf>
    <xf numFmtId="0" fontId="4" fillId="0" borderId="1" xfId="6" applyFont="1" applyBorder="1" applyAlignment="1">
      <alignment horizontal="center" wrapText="1"/>
    </xf>
    <xf numFmtId="0" fontId="2" fillId="8" borderId="35" xfId="6" applyFont="1" applyFill="1" applyBorder="1" applyAlignment="1">
      <alignment horizontal="left" vertical="top" wrapText="1"/>
    </xf>
    <xf numFmtId="0" fontId="2" fillId="8" borderId="37" xfId="6" applyFont="1" applyFill="1" applyBorder="1" applyAlignment="1">
      <alignment horizontal="left" vertical="top" wrapText="1"/>
    </xf>
    <xf numFmtId="0" fontId="2" fillId="8" borderId="36" xfId="6" applyFont="1" applyFill="1" applyBorder="1" applyAlignment="1">
      <alignment horizontal="left" vertical="top" wrapText="1"/>
    </xf>
    <xf numFmtId="0" fontId="35" fillId="8" borderId="35" xfId="6" applyFont="1" applyFill="1" applyBorder="1" applyAlignment="1">
      <alignment horizontal="left" vertical="top" wrapText="1"/>
    </xf>
    <xf numFmtId="0" fontId="35" fillId="8" borderId="37" xfId="6" applyFont="1" applyFill="1" applyBorder="1" applyAlignment="1">
      <alignment horizontal="left" vertical="top" wrapText="1"/>
    </xf>
    <xf numFmtId="0" fontId="35" fillId="8" borderId="36" xfId="6" applyFont="1" applyFill="1" applyBorder="1" applyAlignment="1">
      <alignment horizontal="left" vertical="top" wrapText="1"/>
    </xf>
    <xf numFmtId="0" fontId="2" fillId="8" borderId="16" xfId="6" applyFont="1" applyFill="1" applyBorder="1" applyAlignment="1">
      <alignment horizontal="left" vertical="center" wrapText="1"/>
    </xf>
    <xf numFmtId="0" fontId="2" fillId="8" borderId="42" xfId="6" applyFont="1" applyFill="1" applyBorder="1" applyAlignment="1">
      <alignment horizontal="left" vertical="center" wrapText="1"/>
    </xf>
    <xf numFmtId="0" fontId="23" fillId="8" borderId="17" xfId="6" applyFont="1" applyFill="1" applyBorder="1" applyAlignment="1">
      <alignment horizontal="left" vertical="center" wrapText="1"/>
    </xf>
    <xf numFmtId="0" fontId="23" fillId="8" borderId="56" xfId="6" applyFont="1" applyFill="1" applyBorder="1" applyAlignment="1">
      <alignment horizontal="left" vertical="center" wrapText="1"/>
    </xf>
    <xf numFmtId="0" fontId="2" fillId="8" borderId="17" xfId="6" applyFont="1" applyFill="1" applyBorder="1" applyAlignment="1">
      <alignment horizontal="left" vertical="center" wrapText="1"/>
    </xf>
    <xf numFmtId="0" fontId="2" fillId="8" borderId="56" xfId="6" applyFont="1" applyFill="1" applyBorder="1" applyAlignment="1">
      <alignment horizontal="left" vertical="center" wrapText="1"/>
    </xf>
    <xf numFmtId="0" fontId="2" fillId="8" borderId="61" xfId="6" applyFont="1" applyFill="1" applyBorder="1" applyAlignment="1">
      <alignment horizontal="left" vertical="center" wrapText="1"/>
    </xf>
    <xf numFmtId="0" fontId="2" fillId="8" borderId="62" xfId="6" applyFont="1" applyFill="1" applyBorder="1" applyAlignment="1">
      <alignment horizontal="left" vertical="center" wrapText="1"/>
    </xf>
    <xf numFmtId="0" fontId="23" fillId="0" borderId="16" xfId="6" applyFont="1" applyFill="1" applyBorder="1" applyAlignment="1">
      <alignment horizontal="left" vertical="top" wrapText="1"/>
    </xf>
    <xf numFmtId="0" fontId="23" fillId="0" borderId="21" xfId="6" applyFont="1" applyFill="1" applyBorder="1" applyAlignment="1">
      <alignment horizontal="left" vertical="top" wrapText="1"/>
    </xf>
    <xf numFmtId="0" fontId="18" fillId="0" borderId="17" xfId="6" applyFont="1" applyFill="1" applyBorder="1" applyAlignment="1">
      <alignment horizontal="left" vertical="top" wrapText="1"/>
    </xf>
    <xf numFmtId="0" fontId="18" fillId="0" borderId="22" xfId="6" applyFont="1" applyFill="1" applyBorder="1" applyAlignment="1">
      <alignment horizontal="left" vertical="top" wrapText="1"/>
    </xf>
    <xf numFmtId="0" fontId="18" fillId="0" borderId="25" xfId="6" applyFont="1" applyFill="1" applyBorder="1" applyAlignment="1">
      <alignment horizontal="left" vertical="top" wrapText="1"/>
    </xf>
    <xf numFmtId="0" fontId="18" fillId="0" borderId="17" xfId="6" applyFont="1" applyFill="1" applyBorder="1" applyAlignment="1">
      <alignment horizontal="center" vertical="top" wrapText="1"/>
    </xf>
    <xf numFmtId="0" fontId="18" fillId="0" borderId="22" xfId="6" applyFont="1" applyFill="1" applyBorder="1" applyAlignment="1">
      <alignment horizontal="center" vertical="top" wrapText="1"/>
    </xf>
    <xf numFmtId="0" fontId="18" fillId="0" borderId="25" xfId="6" applyFont="1" applyFill="1" applyBorder="1" applyAlignment="1">
      <alignment horizontal="center" vertical="top" wrapText="1"/>
    </xf>
    <xf numFmtId="0" fontId="18" fillId="0" borderId="56" xfId="6" applyFont="1" applyFill="1" applyBorder="1" applyAlignment="1">
      <alignment horizontal="left" vertical="top" wrapText="1"/>
    </xf>
    <xf numFmtId="0" fontId="18" fillId="0" borderId="61" xfId="6" applyFont="1" applyFill="1" applyBorder="1" applyAlignment="1">
      <alignment horizontal="left" vertical="top" wrapText="1"/>
    </xf>
    <xf numFmtId="0" fontId="18" fillId="0" borderId="60" xfId="6" applyFont="1" applyFill="1" applyBorder="1" applyAlignment="1">
      <alignment horizontal="left" vertical="top" wrapText="1"/>
    </xf>
    <xf numFmtId="0" fontId="18" fillId="0" borderId="62" xfId="6" applyFont="1" applyFill="1" applyBorder="1" applyAlignment="1">
      <alignment horizontal="left" vertical="top" wrapText="1"/>
    </xf>
    <xf numFmtId="0" fontId="23" fillId="0" borderId="14" xfId="6" applyFont="1" applyFill="1" applyBorder="1" applyAlignment="1">
      <alignment horizontal="left" vertical="top" wrapText="1"/>
    </xf>
    <xf numFmtId="0" fontId="23" fillId="0" borderId="25" xfId="6" applyFont="1" applyFill="1" applyBorder="1" applyAlignment="1">
      <alignment horizontal="left" vertical="top" wrapText="1"/>
    </xf>
    <xf numFmtId="0" fontId="18" fillId="0" borderId="14" xfId="6" applyFont="1" applyFill="1" applyBorder="1" applyAlignment="1">
      <alignment horizontal="center" vertical="top" wrapText="1"/>
    </xf>
    <xf numFmtId="0" fontId="39" fillId="0" borderId="16" xfId="6" applyFont="1" applyFill="1" applyBorder="1" applyAlignment="1">
      <alignment horizontal="left" vertical="top" wrapText="1"/>
    </xf>
    <xf numFmtId="0" fontId="39" fillId="0" borderId="21" xfId="6" applyFont="1" applyFill="1" applyBorder="1" applyAlignment="1">
      <alignment horizontal="left" vertical="top" wrapText="1"/>
    </xf>
    <xf numFmtId="0" fontId="39" fillId="0" borderId="42" xfId="6" applyFont="1" applyFill="1" applyBorder="1" applyAlignment="1">
      <alignment horizontal="left" vertical="top" wrapText="1"/>
    </xf>
    <xf numFmtId="0" fontId="23" fillId="0" borderId="22" xfId="6" applyFont="1" applyFill="1" applyBorder="1" applyAlignment="1">
      <alignment horizontal="left" vertical="top" wrapText="1"/>
    </xf>
    <xf numFmtId="0" fontId="18" fillId="0" borderId="14" xfId="6" applyFont="1" applyFill="1" applyBorder="1" applyAlignment="1">
      <alignment horizontal="left" vertical="top" wrapText="1"/>
    </xf>
    <xf numFmtId="0" fontId="23" fillId="0" borderId="14" xfId="6" applyFont="1" applyFill="1" applyBorder="1" applyAlignment="1">
      <alignment horizontal="center" vertical="top" wrapText="1"/>
    </xf>
    <xf numFmtId="0" fontId="23" fillId="0" borderId="25" xfId="6" applyFont="1" applyFill="1" applyBorder="1" applyAlignment="1">
      <alignment horizontal="center" vertical="top" wrapText="1"/>
    </xf>
    <xf numFmtId="0" fontId="27" fillId="0" borderId="16" xfId="6" applyFont="1" applyFill="1" applyBorder="1" applyAlignment="1">
      <alignment horizontal="left" vertical="top" wrapText="1"/>
    </xf>
    <xf numFmtId="0" fontId="27" fillId="0" borderId="21" xfId="6" applyFont="1" applyFill="1" applyBorder="1" applyAlignment="1">
      <alignment horizontal="left" vertical="top" wrapText="1"/>
    </xf>
    <xf numFmtId="0" fontId="27" fillId="0" borderId="42" xfId="6" applyFont="1" applyFill="1" applyBorder="1" applyAlignment="1">
      <alignment horizontal="left" vertical="top" wrapText="1"/>
    </xf>
    <xf numFmtId="0" fontId="18" fillId="0" borderId="61" xfId="6" applyFont="1" applyFill="1" applyBorder="1" applyAlignment="1">
      <alignment horizontal="center" vertical="center" wrapText="1"/>
    </xf>
    <xf numFmtId="0" fontId="18" fillId="0" borderId="60" xfId="6" applyFont="1" applyFill="1" applyBorder="1" applyAlignment="1">
      <alignment horizontal="center" vertical="center" wrapText="1"/>
    </xf>
    <xf numFmtId="0" fontId="18" fillId="0" borderId="62" xfId="6" applyFont="1" applyFill="1" applyBorder="1" applyAlignment="1">
      <alignment horizontal="center" vertical="center" wrapText="1"/>
    </xf>
    <xf numFmtId="0" fontId="43" fillId="0" borderId="35" xfId="6" applyFont="1" applyFill="1" applyBorder="1" applyAlignment="1">
      <alignment vertical="center" wrapText="1"/>
    </xf>
    <xf numFmtId="0" fontId="43" fillId="0" borderId="3" xfId="6" applyFont="1" applyFill="1" applyBorder="1" applyAlignment="1">
      <alignment vertical="center" wrapText="1"/>
    </xf>
    <xf numFmtId="0" fontId="43" fillId="0" borderId="36" xfId="6" applyFont="1" applyFill="1" applyBorder="1" applyAlignment="1">
      <alignment vertical="center" wrapText="1"/>
    </xf>
    <xf numFmtId="0" fontId="23" fillId="0" borderId="7" xfId="6" applyFont="1" applyFill="1" applyBorder="1" applyAlignment="1">
      <alignment horizontal="left" vertical="top" wrapText="1"/>
    </xf>
    <xf numFmtId="0" fontId="23" fillId="0" borderId="11" xfId="6" applyFont="1" applyFill="1" applyBorder="1" applyAlignment="1">
      <alignment horizontal="left" vertical="top" wrapText="1"/>
    </xf>
    <xf numFmtId="0" fontId="18" fillId="0" borderId="7" xfId="6" applyFont="1" applyFill="1" applyBorder="1" applyAlignment="1">
      <alignment horizontal="left" vertical="top" wrapText="1"/>
    </xf>
    <xf numFmtId="0" fontId="18" fillId="0" borderId="11" xfId="6" applyFont="1" applyFill="1" applyBorder="1" applyAlignment="1">
      <alignment horizontal="left" vertical="top" wrapText="1"/>
    </xf>
    <xf numFmtId="0" fontId="39" fillId="0" borderId="2" xfId="6" applyFont="1" applyFill="1" applyBorder="1" applyAlignment="1">
      <alignment horizontal="left" vertical="top" wrapText="1"/>
    </xf>
    <xf numFmtId="0" fontId="39" fillId="0" borderId="5" xfId="6" applyFont="1" applyFill="1" applyBorder="1" applyAlignment="1">
      <alignment horizontal="left" vertical="top" wrapText="1"/>
    </xf>
    <xf numFmtId="0" fontId="42" fillId="0" borderId="7" xfId="6" applyFont="1" applyFill="1" applyBorder="1" applyAlignment="1">
      <alignment vertical="center" wrapText="1"/>
    </xf>
    <xf numFmtId="0" fontId="42" fillId="0" borderId="11" xfId="6" applyFont="1" applyFill="1" applyBorder="1" applyAlignment="1">
      <alignment vertical="center" wrapText="1"/>
    </xf>
    <xf numFmtId="0" fontId="43" fillId="0" borderId="7" xfId="6" applyFont="1" applyFill="1" applyBorder="1" applyAlignment="1">
      <alignment vertical="center" wrapText="1"/>
    </xf>
    <xf numFmtId="0" fontId="43" fillId="0" borderId="11" xfId="6" applyFont="1" applyFill="1" applyBorder="1" applyAlignment="1">
      <alignment vertical="center" wrapText="1"/>
    </xf>
    <xf numFmtId="0" fontId="18" fillId="0" borderId="9" xfId="6" applyFont="1" applyFill="1" applyBorder="1" applyAlignment="1">
      <alignment horizontal="left" vertical="top" wrapText="1"/>
    </xf>
    <xf numFmtId="0" fontId="18" fillId="0" borderId="19" xfId="6" applyFont="1" applyFill="1" applyBorder="1" applyAlignment="1">
      <alignment vertical="center" wrapText="1"/>
    </xf>
    <xf numFmtId="0" fontId="18" fillId="0" borderId="2" xfId="6" applyFont="1" applyFill="1" applyBorder="1" applyAlignment="1">
      <alignment vertical="center" wrapText="1"/>
    </xf>
    <xf numFmtId="0" fontId="18" fillId="0" borderId="5" xfId="6" applyFont="1" applyFill="1" applyBorder="1" applyAlignment="1">
      <alignment vertical="center" wrapText="1"/>
    </xf>
    <xf numFmtId="0" fontId="43" fillId="0" borderId="2" xfId="6" applyFont="1" applyFill="1" applyBorder="1" applyAlignment="1">
      <alignment vertical="center" wrapText="1"/>
    </xf>
    <xf numFmtId="0" fontId="43" fillId="0" borderId="5" xfId="6" applyFont="1" applyFill="1" applyBorder="1" applyAlignment="1">
      <alignment vertical="center" wrapText="1"/>
    </xf>
    <xf numFmtId="0" fontId="18" fillId="0" borderId="10" xfId="6" applyFont="1" applyFill="1" applyBorder="1" applyAlignment="1">
      <alignment horizontal="left" vertical="top" wrapText="1"/>
    </xf>
    <xf numFmtId="0" fontId="18" fillId="0" borderId="2" xfId="6" applyFont="1" applyFill="1" applyBorder="1" applyAlignment="1">
      <alignment horizontal="center" vertical="top" wrapText="1"/>
    </xf>
    <xf numFmtId="0" fontId="18" fillId="0" borderId="5" xfId="6" applyFont="1" applyFill="1" applyBorder="1" applyAlignment="1">
      <alignment horizontal="center" vertical="top" wrapText="1"/>
    </xf>
    <xf numFmtId="0" fontId="18" fillId="0" borderId="2" xfId="6" applyFont="1" applyFill="1" applyBorder="1" applyAlignment="1">
      <alignment horizontal="left" vertical="top" wrapText="1"/>
    </xf>
    <xf numFmtId="0" fontId="18" fillId="0" borderId="19" xfId="6" applyFont="1" applyFill="1" applyBorder="1" applyAlignment="1">
      <alignment horizontal="left" vertical="top" wrapText="1"/>
    </xf>
    <xf numFmtId="0" fontId="18" fillId="0" borderId="5" xfId="6" applyFont="1" applyFill="1" applyBorder="1" applyAlignment="1">
      <alignment horizontal="left" vertical="top" wrapText="1"/>
    </xf>
    <xf numFmtId="0" fontId="23" fillId="0" borderId="2" xfId="6" applyFont="1" applyFill="1" applyBorder="1" applyAlignment="1">
      <alignment vertical="top" wrapText="1"/>
    </xf>
    <xf numFmtId="0" fontId="23" fillId="0" borderId="19" xfId="6" applyFont="1" applyFill="1" applyBorder="1" applyAlignment="1">
      <alignment vertical="top" wrapText="1"/>
    </xf>
    <xf numFmtId="0" fontId="18" fillId="0" borderId="9" xfId="6" applyFont="1" applyFill="1" applyBorder="1" applyAlignment="1">
      <alignment vertical="center" wrapText="1"/>
    </xf>
    <xf numFmtId="0" fontId="23" fillId="0" borderId="49" xfId="6" applyFont="1" applyFill="1" applyBorder="1" applyAlignment="1">
      <alignment horizontal="left" vertical="top" wrapText="1"/>
    </xf>
    <xf numFmtId="0" fontId="23" fillId="0" borderId="9" xfId="6" applyFont="1" applyFill="1" applyBorder="1" applyAlignment="1">
      <alignment horizontal="left" vertical="top" wrapText="1"/>
    </xf>
    <xf numFmtId="0" fontId="23" fillId="0" borderId="30" xfId="6" applyFont="1" applyFill="1" applyBorder="1" applyAlignment="1">
      <alignment horizontal="left" vertical="top" wrapText="1"/>
    </xf>
    <xf numFmtId="0" fontId="18" fillId="0" borderId="49" xfId="6" applyFont="1" applyFill="1" applyBorder="1" applyAlignment="1">
      <alignment horizontal="left" vertical="top" wrapText="1"/>
    </xf>
    <xf numFmtId="0" fontId="18" fillId="0" borderId="64" xfId="6" applyFont="1" applyFill="1" applyBorder="1" applyAlignment="1">
      <alignment vertical="center" wrapText="1"/>
    </xf>
    <xf numFmtId="0" fontId="18" fillId="0" borderId="7" xfId="6" applyFont="1" applyFill="1" applyBorder="1" applyAlignment="1">
      <alignment horizontal="center" vertical="top" wrapText="1"/>
    </xf>
    <xf numFmtId="0" fontId="18" fillId="0" borderId="9" xfId="6" applyFont="1" applyFill="1" applyBorder="1" applyAlignment="1">
      <alignment horizontal="center" vertical="top" wrapText="1"/>
    </xf>
    <xf numFmtId="0" fontId="18" fillId="0" borderId="11" xfId="6" applyFont="1" applyFill="1" applyBorder="1" applyAlignment="1">
      <alignment horizontal="center" vertical="top" wrapText="1"/>
    </xf>
    <xf numFmtId="0" fontId="18" fillId="0" borderId="7" xfId="6" applyFont="1" applyFill="1" applyBorder="1" applyAlignment="1">
      <alignment vertical="top" wrapText="1"/>
    </xf>
    <xf numFmtId="0" fontId="18" fillId="0" borderId="9" xfId="6" applyFont="1" applyFill="1" applyBorder="1" applyAlignment="1">
      <alignment vertical="top" wrapText="1"/>
    </xf>
    <xf numFmtId="0" fontId="18" fillId="0" borderId="11" xfId="6" applyFont="1" applyFill="1" applyBorder="1" applyAlignment="1">
      <alignment vertical="top" wrapText="1"/>
    </xf>
    <xf numFmtId="0" fontId="23" fillId="0" borderId="7" xfId="6" applyFont="1" applyFill="1" applyBorder="1" applyAlignment="1">
      <alignment horizontal="center" vertical="top" wrapText="1"/>
    </xf>
    <xf numFmtId="0" fontId="23" fillId="0" borderId="9" xfId="6" applyFont="1" applyFill="1" applyBorder="1" applyAlignment="1">
      <alignment horizontal="center" vertical="top" wrapText="1"/>
    </xf>
    <xf numFmtId="0" fontId="18" fillId="0" borderId="19" xfId="1" applyFont="1" applyFill="1" applyBorder="1" applyAlignment="1">
      <alignment horizontal="center" vertical="center" wrapText="1"/>
    </xf>
    <xf numFmtId="0" fontId="18" fillId="0" borderId="0" xfId="1" applyFont="1" applyFill="1" applyBorder="1" applyAlignment="1">
      <alignment horizontal="center" vertical="center" wrapText="1"/>
    </xf>
    <xf numFmtId="3" fontId="16" fillId="0" borderId="7" xfId="1" applyNumberFormat="1" applyFont="1" applyFill="1" applyBorder="1" applyAlignment="1">
      <alignment horizontal="right" vertical="top" wrapText="1"/>
    </xf>
    <xf numFmtId="0" fontId="16" fillId="0" borderId="9" xfId="1" applyFont="1" applyFill="1" applyBorder="1" applyAlignment="1">
      <alignment horizontal="right" vertical="top" wrapText="1"/>
    </xf>
    <xf numFmtId="0" fontId="13" fillId="0" borderId="7" xfId="1" applyFont="1" applyFill="1" applyBorder="1" applyAlignment="1">
      <alignment horizontal="right" vertical="top" wrapText="1"/>
    </xf>
    <xf numFmtId="0" fontId="13" fillId="0" borderId="9" xfId="1" applyFont="1" applyFill="1" applyBorder="1" applyAlignment="1">
      <alignment horizontal="right" vertical="top" wrapText="1"/>
    </xf>
    <xf numFmtId="0" fontId="7" fillId="0" borderId="7" xfId="1" applyFont="1" applyFill="1" applyBorder="1" applyAlignment="1">
      <alignment vertical="center" wrapText="1"/>
    </xf>
    <xf numFmtId="0" fontId="7" fillId="0" borderId="11" xfId="1" applyFont="1" applyFill="1" applyBorder="1" applyAlignment="1">
      <alignment vertical="center" wrapText="1"/>
    </xf>
    <xf numFmtId="0" fontId="7" fillId="0" borderId="7" xfId="1" applyFont="1" applyFill="1" applyBorder="1" applyAlignment="1">
      <alignment horizontal="left" vertical="top" wrapText="1"/>
    </xf>
    <xf numFmtId="0" fontId="7" fillId="0" borderId="9" xfId="1" applyFont="1" applyFill="1" applyBorder="1" applyAlignment="1">
      <alignment horizontal="left" vertical="top" wrapText="1"/>
    </xf>
    <xf numFmtId="0" fontId="16" fillId="0" borderId="7" xfId="1" applyFont="1" applyFill="1" applyBorder="1" applyAlignment="1">
      <alignment horizontal="left" vertical="top" wrapText="1"/>
    </xf>
    <xf numFmtId="0" fontId="16" fillId="0" borderId="9"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9" xfId="1" applyFont="1" applyFill="1" applyBorder="1" applyAlignment="1">
      <alignment horizontal="left" vertical="top" wrapText="1"/>
    </xf>
    <xf numFmtId="3" fontId="7" fillId="0" borderId="7" xfId="1" applyNumberFormat="1" applyFont="1" applyFill="1" applyBorder="1" applyAlignment="1">
      <alignment horizontal="left" vertical="top" wrapText="1"/>
    </xf>
    <xf numFmtId="3" fontId="7" fillId="0" borderId="9" xfId="1" applyNumberFormat="1" applyFont="1" applyFill="1" applyBorder="1" applyAlignment="1">
      <alignment horizontal="left" vertical="top" wrapText="1"/>
    </xf>
    <xf numFmtId="0" fontId="13" fillId="0" borderId="7" xfId="1" applyFont="1" applyFill="1" applyBorder="1" applyAlignment="1">
      <alignment vertical="center" wrapText="1"/>
    </xf>
    <xf numFmtId="0" fontId="13" fillId="0" borderId="11" xfId="1" applyFont="1" applyFill="1" applyBorder="1" applyAlignment="1">
      <alignment vertical="center" wrapText="1"/>
    </xf>
    <xf numFmtId="0" fontId="6" fillId="0" borderId="11" xfId="1" applyFont="1" applyFill="1" applyBorder="1" applyAlignment="1">
      <alignment horizontal="left" vertical="top" wrapText="1"/>
    </xf>
    <xf numFmtId="0" fontId="7" fillId="0" borderId="11" xfId="1" applyFont="1" applyFill="1" applyBorder="1" applyAlignment="1">
      <alignment horizontal="left" vertical="top" wrapText="1"/>
    </xf>
    <xf numFmtId="0" fontId="4" fillId="0" borderId="19"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9" xfId="1" applyFont="1" applyFill="1" applyBorder="1" applyAlignment="1">
      <alignment horizontal="left" vertical="top" wrapText="1"/>
    </xf>
    <xf numFmtId="9" fontId="7" fillId="0" borderId="7" xfId="1" applyNumberFormat="1" applyFont="1" applyFill="1" applyBorder="1" applyAlignment="1">
      <alignment horizontal="left" vertical="top" wrapText="1"/>
    </xf>
    <xf numFmtId="9" fontId="7" fillId="0" borderId="11" xfId="1" applyNumberFormat="1" applyFont="1" applyFill="1" applyBorder="1" applyAlignment="1">
      <alignment horizontal="left" vertical="top" wrapText="1"/>
    </xf>
    <xf numFmtId="0" fontId="13" fillId="0" borderId="9" xfId="1" applyFont="1" applyFill="1" applyBorder="1" applyAlignment="1">
      <alignment horizontal="right" vertical="center" wrapText="1"/>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1" xfId="1" applyFont="1" applyFill="1" applyBorder="1" applyAlignment="1">
      <alignment horizontal="left" vertical="top" wrapText="1"/>
    </xf>
    <xf numFmtId="0" fontId="13" fillId="0" borderId="7" xfId="1" applyFont="1" applyFill="1" applyBorder="1" applyAlignment="1">
      <alignment horizontal="right" vertical="center" wrapText="1"/>
    </xf>
    <xf numFmtId="0" fontId="13" fillId="0" borderId="11" xfId="1" applyFont="1" applyFill="1" applyBorder="1" applyAlignment="1">
      <alignment horizontal="right" vertical="center" wrapText="1"/>
    </xf>
    <xf numFmtId="0" fontId="13" fillId="0" borderId="11" xfId="3" applyFont="1" applyFill="1" applyBorder="1" applyAlignment="1">
      <alignment horizontal="left" vertical="top" wrapText="1"/>
    </xf>
    <xf numFmtId="0" fontId="16" fillId="0" borderId="19" xfId="1" applyFont="1" applyFill="1" applyBorder="1" applyAlignment="1">
      <alignment horizontal="left" vertical="top" wrapText="1"/>
    </xf>
    <xf numFmtId="0" fontId="16" fillId="0" borderId="11" xfId="1" applyFont="1" applyFill="1" applyBorder="1" applyAlignment="1">
      <alignment horizontal="left" vertical="top" wrapText="1"/>
    </xf>
    <xf numFmtId="0" fontId="4" fillId="0" borderId="2" xfId="1" applyFont="1" applyFill="1" applyBorder="1" applyAlignment="1">
      <alignment horizontal="left" vertical="top" wrapText="1"/>
    </xf>
    <xf numFmtId="3" fontId="13" fillId="0" borderId="7" xfId="1" applyNumberFormat="1" applyFont="1" applyFill="1" applyBorder="1" applyAlignment="1">
      <alignment vertical="center" wrapText="1"/>
    </xf>
    <xf numFmtId="0" fontId="13" fillId="0" borderId="9" xfId="1" applyFont="1" applyFill="1" applyBorder="1" applyAlignment="1">
      <alignment vertical="center" wrapText="1"/>
    </xf>
    <xf numFmtId="0" fontId="13" fillId="0" borderId="20" xfId="1" applyFont="1" applyFill="1" applyBorder="1" applyAlignment="1">
      <alignment horizontal="left" vertical="top" wrapText="1"/>
    </xf>
    <xf numFmtId="3" fontId="13" fillId="0" borderId="7" xfId="1" applyNumberFormat="1" applyFont="1" applyFill="1" applyBorder="1" applyAlignment="1">
      <alignment horizontal="right" wrapText="1"/>
    </xf>
    <xf numFmtId="0" fontId="13" fillId="0" borderId="9" xfId="1" applyFont="1" applyFill="1" applyBorder="1" applyAlignment="1">
      <alignment horizontal="right" wrapText="1"/>
    </xf>
    <xf numFmtId="0" fontId="13" fillId="0" borderId="9" xfId="3" applyFont="1" applyFill="1" applyBorder="1" applyAlignment="1">
      <alignment horizontal="right" wrapText="1"/>
    </xf>
    <xf numFmtId="0" fontId="6" fillId="0" borderId="20" xfId="1" applyFont="1" applyFill="1" applyBorder="1" applyAlignment="1">
      <alignment horizontal="left" vertical="top" wrapText="1"/>
    </xf>
    <xf numFmtId="0" fontId="7" fillId="0" borderId="20" xfId="1" applyFont="1" applyFill="1" applyBorder="1" applyAlignment="1">
      <alignment horizontal="left" vertical="top" wrapText="1"/>
    </xf>
    <xf numFmtId="0" fontId="7" fillId="0" borderId="20" xfId="1" applyFont="1" applyFill="1" applyBorder="1" applyAlignment="1">
      <alignment vertical="center" wrapText="1"/>
    </xf>
    <xf numFmtId="0" fontId="7" fillId="0" borderId="20" xfId="1" applyFont="1" applyFill="1" applyBorder="1" applyAlignment="1">
      <alignment horizontal="center" vertical="center" wrapText="1"/>
    </xf>
    <xf numFmtId="0" fontId="13" fillId="0" borderId="7" xfId="1" applyFont="1" applyFill="1" applyBorder="1" applyAlignment="1">
      <alignment horizontal="right" wrapText="1"/>
    </xf>
    <xf numFmtId="0" fontId="7" fillId="0" borderId="19" xfId="1" applyFont="1" applyFill="1" applyBorder="1" applyAlignment="1">
      <alignment horizontal="left" vertical="top" wrapText="1"/>
    </xf>
    <xf numFmtId="0" fontId="7" fillId="0" borderId="9" xfId="1" applyFont="1" applyFill="1" applyBorder="1" applyAlignment="1">
      <alignment vertical="center" wrapText="1"/>
    </xf>
    <xf numFmtId="0" fontId="7" fillId="0" borderId="9" xfId="1" applyFont="1" applyFill="1" applyBorder="1" applyAlignment="1">
      <alignment wrapText="1"/>
    </xf>
    <xf numFmtId="164" fontId="6" fillId="0" borderId="7" xfId="1" applyNumberFormat="1" applyFont="1" applyFill="1" applyBorder="1" applyAlignment="1">
      <alignment horizontal="center" vertical="center" wrapText="1"/>
    </xf>
    <xf numFmtId="164" fontId="6" fillId="0" borderId="9" xfId="1" applyNumberFormat="1" applyFont="1" applyFill="1" applyBorder="1" applyAlignment="1">
      <alignment horizontal="center" vertical="center" wrapText="1"/>
    </xf>
    <xf numFmtId="164" fontId="6" fillId="0" borderId="19" xfId="1"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0" fontId="7" fillId="0" borderId="13" xfId="1" applyFont="1" applyFill="1" applyBorder="1" applyAlignment="1">
      <alignment vertical="center" wrapText="1"/>
    </xf>
    <xf numFmtId="0" fontId="7" fillId="0" borderId="24" xfId="1" applyFont="1" applyFill="1" applyBorder="1" applyAlignment="1">
      <alignment vertical="center" wrapText="1"/>
    </xf>
    <xf numFmtId="0" fontId="7" fillId="0" borderId="14" xfId="1" applyFont="1" applyFill="1" applyBorder="1" applyAlignment="1">
      <alignment vertical="center" wrapText="1"/>
    </xf>
    <xf numFmtId="0" fontId="7" fillId="0" borderId="25" xfId="1" applyFont="1" applyFill="1" applyBorder="1" applyAlignment="1">
      <alignment vertical="center" wrapText="1"/>
    </xf>
    <xf numFmtId="0" fontId="7" fillId="0" borderId="15" xfId="1" applyFont="1" applyFill="1" applyBorder="1" applyAlignment="1">
      <alignment vertical="center" wrapText="1"/>
    </xf>
    <xf numFmtId="0" fontId="7" fillId="0" borderId="26" xfId="1" applyFont="1" applyFill="1" applyBorder="1" applyAlignment="1">
      <alignment vertical="center" wrapText="1"/>
    </xf>
    <xf numFmtId="0" fontId="7" fillId="0" borderId="21" xfId="1" applyFont="1" applyFill="1" applyBorder="1" applyAlignment="1">
      <alignment vertical="center" wrapText="1"/>
    </xf>
    <xf numFmtId="0" fontId="7" fillId="0" borderId="22" xfId="1" applyFont="1" applyFill="1" applyBorder="1" applyAlignment="1">
      <alignment vertical="center" wrapText="1"/>
    </xf>
    <xf numFmtId="0" fontId="7" fillId="0" borderId="23" xfId="1" applyFont="1" applyFill="1" applyBorder="1" applyAlignment="1">
      <alignment vertical="center" wrapText="1"/>
    </xf>
    <xf numFmtId="0" fontId="7" fillId="0" borderId="0" xfId="1" applyFont="1" applyFill="1" applyBorder="1" applyAlignment="1">
      <alignment horizontal="left" vertical="top" wrapText="1"/>
    </xf>
    <xf numFmtId="0" fontId="7"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3" fontId="7" fillId="0" borderId="7" xfId="1" applyNumberFormat="1" applyFont="1" applyFill="1" applyBorder="1" applyAlignment="1">
      <alignment vertical="center" wrapText="1"/>
    </xf>
    <xf numFmtId="0" fontId="7" fillId="0" borderId="9" xfId="1" applyFont="1" applyFill="1" applyBorder="1" applyAlignment="1">
      <alignment horizontal="center" vertical="top" wrapText="1"/>
    </xf>
    <xf numFmtId="3" fontId="7" fillId="0" borderId="11" xfId="1" applyNumberFormat="1" applyFont="1" applyFill="1" applyBorder="1" applyAlignment="1">
      <alignment horizontal="left" vertical="top" wrapText="1"/>
    </xf>
    <xf numFmtId="3" fontId="6" fillId="0" borderId="7" xfId="1" applyNumberFormat="1" applyFont="1" applyFill="1" applyBorder="1" applyAlignment="1">
      <alignment horizontal="right" vertical="center" wrapText="1"/>
    </xf>
    <xf numFmtId="0" fontId="6" fillId="0" borderId="9" xfId="1" applyFont="1" applyFill="1" applyBorder="1" applyAlignment="1">
      <alignment horizontal="right" vertical="center" wrapText="1"/>
    </xf>
    <xf numFmtId="9" fontId="7" fillId="0" borderId="9" xfId="1" applyNumberFormat="1" applyFont="1" applyFill="1" applyBorder="1" applyAlignment="1">
      <alignment horizontal="left" vertical="top" wrapText="1"/>
    </xf>
    <xf numFmtId="0" fontId="7" fillId="0" borderId="5" xfId="1" applyFont="1" applyFill="1" applyBorder="1" applyAlignment="1">
      <alignment horizontal="left" vertical="top" wrapText="1"/>
    </xf>
    <xf numFmtId="9" fontId="7" fillId="0" borderId="7" xfId="1" applyNumberFormat="1" applyFont="1" applyFill="1" applyBorder="1" applyAlignment="1">
      <alignment vertical="center" wrapText="1"/>
    </xf>
    <xf numFmtId="9" fontId="7" fillId="0" borderId="9" xfId="1" applyNumberFormat="1" applyFont="1" applyFill="1" applyBorder="1" applyAlignment="1">
      <alignment vertical="center" wrapText="1"/>
    </xf>
    <xf numFmtId="3" fontId="6" fillId="0" borderId="9" xfId="1" applyNumberFormat="1" applyFont="1" applyFill="1" applyBorder="1" applyAlignment="1">
      <alignment horizontal="right" vertical="center" wrapText="1"/>
    </xf>
    <xf numFmtId="3" fontId="6" fillId="0" borderId="11" xfId="1" applyNumberFormat="1" applyFont="1" applyFill="1" applyBorder="1" applyAlignment="1">
      <alignment horizontal="right" vertical="center" wrapText="1"/>
    </xf>
    <xf numFmtId="10" fontId="7" fillId="0" borderId="7" xfId="1" applyNumberFormat="1" applyFont="1" applyFill="1" applyBorder="1" applyAlignment="1">
      <alignment horizontal="left" vertical="center" wrapText="1"/>
    </xf>
    <xf numFmtId="10" fontId="7" fillId="0" borderId="9" xfId="1" applyNumberFormat="1" applyFont="1" applyFill="1" applyBorder="1" applyAlignment="1">
      <alignment horizontal="left" vertical="center" wrapText="1"/>
    </xf>
    <xf numFmtId="10" fontId="7" fillId="0" borderId="11" xfId="1" applyNumberFormat="1" applyFont="1" applyFill="1" applyBorder="1" applyAlignment="1">
      <alignment horizontal="left" vertical="center" wrapText="1"/>
    </xf>
    <xf numFmtId="9" fontId="7" fillId="0" borderId="7" xfId="1" applyNumberFormat="1" applyFont="1" applyFill="1" applyBorder="1" applyAlignment="1">
      <alignment horizontal="left" vertical="center" wrapText="1"/>
    </xf>
    <xf numFmtId="9" fontId="7" fillId="0" borderId="9" xfId="1" applyNumberFormat="1" applyFont="1" applyFill="1" applyBorder="1" applyAlignment="1">
      <alignment horizontal="left" vertical="center" wrapText="1"/>
    </xf>
    <xf numFmtId="9" fontId="7" fillId="0" borderId="11" xfId="1" applyNumberFormat="1" applyFont="1" applyFill="1" applyBorder="1" applyAlignment="1">
      <alignment horizontal="left" vertical="center" wrapText="1"/>
    </xf>
    <xf numFmtId="10" fontId="7" fillId="0" borderId="7" xfId="1" applyNumberFormat="1" applyFont="1" applyFill="1" applyBorder="1" applyAlignment="1">
      <alignment horizontal="center" vertical="center" wrapText="1"/>
    </xf>
    <xf numFmtId="10" fontId="7" fillId="0" borderId="11" xfId="1" applyNumberFormat="1" applyFont="1" applyFill="1" applyBorder="1" applyAlignment="1">
      <alignment horizontal="center" vertical="center" wrapText="1"/>
    </xf>
    <xf numFmtId="0" fontId="62" fillId="0" borderId="9" xfId="1" applyFont="1" applyFill="1" applyBorder="1" applyAlignment="1">
      <alignment horizontal="right" vertical="top" wrapText="1"/>
    </xf>
    <xf numFmtId="3" fontId="62" fillId="0" borderId="9" xfId="1" applyNumberFormat="1" applyFont="1" applyFill="1" applyBorder="1" applyAlignment="1">
      <alignment horizontal="right" vertical="top" wrapText="1"/>
    </xf>
    <xf numFmtId="0" fontId="6" fillId="0" borderId="7" xfId="1" applyFont="1" applyFill="1" applyBorder="1" applyAlignment="1">
      <alignment vertical="center" wrapText="1"/>
    </xf>
    <xf numFmtId="0" fontId="6" fillId="0" borderId="9" xfId="1" applyFont="1" applyFill="1" applyBorder="1" applyAlignment="1">
      <alignment vertical="center" wrapText="1"/>
    </xf>
    <xf numFmtId="3" fontId="62" fillId="0" borderId="7" xfId="1" applyNumberFormat="1" applyFont="1" applyFill="1" applyBorder="1" applyAlignment="1">
      <alignment horizontal="right" vertical="center" wrapText="1"/>
    </xf>
    <xf numFmtId="3" fontId="62" fillId="0" borderId="9" xfId="1" applyNumberFormat="1" applyFont="1" applyFill="1" applyBorder="1" applyAlignment="1">
      <alignment horizontal="right" vertical="center" wrapText="1"/>
    </xf>
    <xf numFmtId="0" fontId="62" fillId="0" borderId="7" xfId="1" applyFont="1" applyFill="1" applyBorder="1" applyAlignment="1">
      <alignment horizontal="right" vertical="center" wrapText="1"/>
    </xf>
    <xf numFmtId="0" fontId="62" fillId="0" borderId="9" xfId="1" applyFont="1" applyFill="1" applyBorder="1" applyAlignment="1">
      <alignment horizontal="right" vertical="center" wrapText="1"/>
    </xf>
    <xf numFmtId="0" fontId="7" fillId="0" borderId="9" xfId="1" applyFont="1" applyFill="1" applyBorder="1" applyAlignment="1">
      <alignment vertical="top" wrapText="1"/>
    </xf>
    <xf numFmtId="0" fontId="7" fillId="0" borderId="11" xfId="1" applyFont="1" applyFill="1" applyBorder="1" applyAlignment="1">
      <alignment vertical="top" wrapText="1"/>
    </xf>
    <xf numFmtId="0" fontId="7" fillId="0" borderId="7" xfId="1" applyFont="1" applyFill="1" applyBorder="1" applyAlignment="1">
      <alignment vertical="top" wrapText="1"/>
    </xf>
    <xf numFmtId="0" fontId="7" fillId="0" borderId="31"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5" xfId="1" applyFont="1" applyFill="1" applyBorder="1" applyAlignment="1">
      <alignment horizontal="left" vertical="top" wrapText="1"/>
    </xf>
    <xf numFmtId="3" fontId="7" fillId="0" borderId="20" xfId="1" applyNumberFormat="1" applyFont="1" applyFill="1" applyBorder="1" applyAlignment="1">
      <alignment horizontal="center" vertical="top" wrapText="1"/>
    </xf>
    <xf numFmtId="0" fontId="7" fillId="0" borderId="20" xfId="1" applyFont="1" applyFill="1" applyBorder="1" applyAlignment="1">
      <alignment horizontal="center" vertical="top" wrapText="1"/>
    </xf>
    <xf numFmtId="0" fontId="4" fillId="0" borderId="1" xfId="1" applyFont="1" applyBorder="1" applyAlignment="1">
      <alignment horizontal="center"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4" xfId="1" applyFont="1" applyFill="1" applyBorder="1" applyAlignment="1">
      <alignment vertical="center" wrapText="1"/>
    </xf>
    <xf numFmtId="0" fontId="6" fillId="2" borderId="5"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3" borderId="7" xfId="1" applyFont="1" applyFill="1" applyBorder="1" applyAlignment="1">
      <alignment vertical="center" wrapText="1"/>
    </xf>
    <xf numFmtId="0" fontId="6" fillId="3" borderId="9" xfId="1" applyFont="1" applyFill="1" applyBorder="1" applyAlignment="1">
      <alignment vertical="center" wrapText="1"/>
    </xf>
    <xf numFmtId="0" fontId="6" fillId="3" borderId="11" xfId="1" applyFont="1" applyFill="1" applyBorder="1" applyAlignment="1">
      <alignment vertical="center" wrapText="1"/>
    </xf>
    <xf numFmtId="0" fontId="6" fillId="3" borderId="2" xfId="1" applyFont="1" applyFill="1" applyBorder="1" applyAlignment="1">
      <alignment vertical="center" wrapText="1"/>
    </xf>
    <xf numFmtId="0" fontId="6" fillId="3" borderId="3" xfId="1" applyFont="1" applyFill="1" applyBorder="1" applyAlignment="1">
      <alignment vertical="center" wrapText="1"/>
    </xf>
    <xf numFmtId="0" fontId="6" fillId="3" borderId="8" xfId="1" applyFont="1" applyFill="1" applyBorder="1" applyAlignment="1">
      <alignment vertical="center" wrapText="1"/>
    </xf>
    <xf numFmtId="0" fontId="6" fillId="3" borderId="5" xfId="1" applyFont="1" applyFill="1" applyBorder="1" applyAlignment="1">
      <alignment vertical="center" wrapText="1"/>
    </xf>
    <xf numFmtId="0" fontId="6" fillId="3" borderId="1" xfId="1" applyFont="1" applyFill="1" applyBorder="1" applyAlignment="1">
      <alignment vertical="center" wrapText="1"/>
    </xf>
    <xf numFmtId="0" fontId="6" fillId="3" borderId="10" xfId="1" applyFont="1" applyFill="1" applyBorder="1" applyAlignment="1">
      <alignment vertical="center" wrapText="1"/>
    </xf>
    <xf numFmtId="0" fontId="7" fillId="0" borderId="8" xfId="1" applyFont="1" applyFill="1" applyBorder="1" applyAlignment="1">
      <alignment horizontal="left" vertical="top" wrapText="1"/>
    </xf>
    <xf numFmtId="0" fontId="7" fillId="0" borderId="12" xfId="1" applyFont="1" applyFill="1" applyBorder="1" applyAlignment="1">
      <alignment horizontal="left" vertical="top" wrapText="1"/>
    </xf>
    <xf numFmtId="3" fontId="52" fillId="0" borderId="53" xfId="3" applyNumberFormat="1" applyFont="1" applyFill="1" applyBorder="1" applyAlignment="1">
      <alignment horizontal="center" vertical="center"/>
    </xf>
    <xf numFmtId="3" fontId="52" fillId="0" borderId="54" xfId="3" applyNumberFormat="1" applyFont="1" applyFill="1" applyBorder="1" applyAlignment="1">
      <alignment horizontal="center" vertical="center"/>
    </xf>
    <xf numFmtId="3" fontId="52" fillId="0" borderId="41" xfId="3" applyNumberFormat="1" applyFont="1" applyFill="1" applyBorder="1" applyAlignment="1">
      <alignment horizontal="center" vertical="center"/>
    </xf>
    <xf numFmtId="3" fontId="52" fillId="0" borderId="71" xfId="3" applyNumberFormat="1" applyFont="1" applyFill="1" applyBorder="1" applyAlignment="1">
      <alignment horizontal="center" vertical="center"/>
    </xf>
    <xf numFmtId="3" fontId="52" fillId="0" borderId="0" xfId="3" applyNumberFormat="1" applyFont="1" applyFill="1" applyAlignment="1">
      <alignment horizontal="center" vertical="center"/>
    </xf>
    <xf numFmtId="3" fontId="52" fillId="0" borderId="1" xfId="3" applyNumberFormat="1" applyFont="1" applyFill="1" applyBorder="1" applyAlignment="1">
      <alignment horizontal="center" vertical="center"/>
    </xf>
    <xf numFmtId="3" fontId="52" fillId="0" borderId="64"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3" fontId="52" fillId="0" borderId="5" xfId="3" applyNumberFormat="1" applyFont="1" applyFill="1" applyBorder="1" applyAlignment="1">
      <alignment horizontal="center" vertical="center"/>
    </xf>
    <xf numFmtId="3" fontId="53" fillId="0" borderId="19" xfId="3" applyNumberFormat="1" applyFont="1" applyFill="1" applyBorder="1" applyAlignment="1">
      <alignment horizontal="right" vertical="top" wrapText="1"/>
    </xf>
    <xf numFmtId="3" fontId="53" fillId="0" borderId="5" xfId="3" applyNumberFormat="1" applyFont="1" applyFill="1" applyBorder="1" applyAlignment="1">
      <alignment horizontal="right" vertical="top" wrapText="1"/>
    </xf>
    <xf numFmtId="0" fontId="53" fillId="0" borderId="7" xfId="3" applyFont="1" applyFill="1" applyBorder="1" applyAlignment="1">
      <alignment horizontal="left" vertical="top" wrapText="1"/>
    </xf>
    <xf numFmtId="0" fontId="53" fillId="0" borderId="9" xfId="3" applyFont="1" applyFill="1" applyBorder="1" applyAlignment="1">
      <alignment horizontal="left" vertical="top" wrapText="1"/>
    </xf>
    <xf numFmtId="0" fontId="53" fillId="0" borderId="11" xfId="3" applyFont="1" applyFill="1" applyBorder="1" applyAlignment="1">
      <alignment horizontal="left" vertical="top" wrapText="1"/>
    </xf>
    <xf numFmtId="3" fontId="53" fillId="0" borderId="9" xfId="3" applyNumberFormat="1" applyFont="1" applyFill="1" applyBorder="1" applyAlignment="1">
      <alignment horizontal="right" vertical="top" wrapText="1"/>
    </xf>
    <xf numFmtId="3" fontId="53" fillId="0" borderId="11" xfId="3" applyNumberFormat="1" applyFont="1" applyFill="1" applyBorder="1" applyAlignment="1">
      <alignment horizontal="right" vertical="top" wrapText="1"/>
    </xf>
    <xf numFmtId="3" fontId="53" fillId="0" borderId="9" xfId="3" applyNumberFormat="1" applyFont="1" applyFill="1" applyBorder="1" applyAlignment="1">
      <alignment horizontal="center" vertical="top" wrapText="1"/>
    </xf>
    <xf numFmtId="3" fontId="53" fillId="0" borderId="19" xfId="3" applyNumberFormat="1" applyFont="1" applyFill="1" applyBorder="1" applyAlignment="1">
      <alignment horizontal="left" vertical="top" wrapText="1"/>
    </xf>
    <xf numFmtId="0" fontId="53" fillId="0" borderId="7" xfId="3" applyFont="1" applyFill="1" applyBorder="1" applyAlignment="1">
      <alignment vertical="top" wrapText="1"/>
    </xf>
    <xf numFmtId="0" fontId="53" fillId="0" borderId="9" xfId="3" applyFont="1" applyFill="1" applyBorder="1" applyAlignment="1">
      <alignment vertical="top" wrapText="1"/>
    </xf>
    <xf numFmtId="0" fontId="53" fillId="0" borderId="11" xfId="3" applyFont="1" applyFill="1" applyBorder="1" applyAlignment="1">
      <alignment vertical="top" wrapText="1"/>
    </xf>
    <xf numFmtId="0" fontId="53" fillId="0" borderId="9" xfId="3" applyNumberFormat="1" applyFont="1" applyFill="1" applyBorder="1" applyAlignment="1">
      <alignment horizontal="left" vertical="top" wrapText="1"/>
    </xf>
    <xf numFmtId="0" fontId="53" fillId="0" borderId="11" xfId="3" applyNumberFormat="1" applyFont="1" applyFill="1" applyBorder="1" applyAlignment="1">
      <alignment horizontal="left" vertical="top" wrapText="1"/>
    </xf>
    <xf numFmtId="9" fontId="53" fillId="0" borderId="7" xfId="3" applyNumberFormat="1" applyFont="1" applyFill="1" applyBorder="1" applyAlignment="1">
      <alignment horizontal="left" vertical="top" wrapText="1"/>
    </xf>
    <xf numFmtId="9" fontId="53" fillId="0" borderId="11" xfId="3" applyNumberFormat="1" applyFont="1" applyFill="1" applyBorder="1" applyAlignment="1">
      <alignment horizontal="left" vertical="top" wrapText="1"/>
    </xf>
    <xf numFmtId="0" fontId="55" fillId="0" borderId="9" xfId="3" applyFont="1" applyFill="1" applyBorder="1" applyAlignment="1">
      <alignment horizontal="left" vertical="top" wrapText="1"/>
    </xf>
    <xf numFmtId="0" fontId="53" fillId="0" borderId="7" xfId="3" applyNumberFormat="1" applyFont="1" applyFill="1" applyBorder="1" applyAlignment="1">
      <alignment horizontal="left" vertical="top" wrapText="1"/>
    </xf>
    <xf numFmtId="0" fontId="55" fillId="0" borderId="11" xfId="3" applyFont="1" applyFill="1" applyBorder="1" applyAlignment="1">
      <alignment horizontal="left" vertical="top" wrapText="1"/>
    </xf>
    <xf numFmtId="43" fontId="53" fillId="0" borderId="9" xfId="2" applyFont="1" applyFill="1" applyBorder="1" applyAlignment="1">
      <alignment horizontal="center" vertical="top" wrapText="1"/>
    </xf>
    <xf numFmtId="0" fontId="54" fillId="0" borderId="7" xfId="3" applyFont="1" applyFill="1" applyBorder="1" applyAlignment="1">
      <alignment horizontal="left" vertical="top" wrapText="1"/>
    </xf>
    <xf numFmtId="0" fontId="54" fillId="0" borderId="9" xfId="3" applyFont="1" applyFill="1" applyBorder="1" applyAlignment="1">
      <alignment horizontal="left" vertical="top" wrapText="1"/>
    </xf>
    <xf numFmtId="0" fontId="53" fillId="0" borderId="12" xfId="3" applyFont="1" applyFill="1" applyBorder="1" applyAlignment="1">
      <alignment horizontal="left" vertical="top" wrapText="1"/>
    </xf>
    <xf numFmtId="0" fontId="55" fillId="0" borderId="19" xfId="3" applyFont="1" applyFill="1" applyBorder="1" applyAlignment="1">
      <alignment horizontal="left" vertical="top" wrapText="1"/>
    </xf>
    <xf numFmtId="0" fontId="57" fillId="0" borderId="7" xfId="3" applyFont="1" applyFill="1" applyBorder="1" applyAlignment="1">
      <alignment horizontal="left" vertical="top" wrapText="1"/>
    </xf>
    <xf numFmtId="0" fontId="57" fillId="0" borderId="9" xfId="3" applyFont="1" applyFill="1" applyBorder="1" applyAlignment="1">
      <alignment horizontal="left" vertical="top" wrapText="1"/>
    </xf>
    <xf numFmtId="3" fontId="47" fillId="0" borderId="60" xfId="3" applyNumberFormat="1" applyFont="1" applyBorder="1" applyAlignment="1">
      <alignment horizontal="left" vertical="top" wrapText="1"/>
    </xf>
    <xf numFmtId="0" fontId="47" fillId="0" borderId="60" xfId="3" applyFont="1" applyBorder="1" applyAlignment="1">
      <alignment horizontal="left" vertical="top" wrapText="1"/>
    </xf>
    <xf numFmtId="0" fontId="53" fillId="0" borderId="19" xfId="3" applyFont="1" applyFill="1" applyBorder="1" applyAlignment="1">
      <alignment horizontal="center" vertical="top" wrapText="1"/>
    </xf>
    <xf numFmtId="0" fontId="53" fillId="0" borderId="2" xfId="3" applyFont="1" applyFill="1" applyBorder="1" applyAlignment="1">
      <alignment horizontal="left" vertical="top" wrapText="1"/>
    </xf>
    <xf numFmtId="0" fontId="53" fillId="0" borderId="19" xfId="3" applyFont="1" applyFill="1" applyBorder="1" applyAlignment="1">
      <alignment horizontal="left" vertical="top" wrapText="1"/>
    </xf>
    <xf numFmtId="0" fontId="53" fillId="0" borderId="5" xfId="3" applyFont="1" applyFill="1" applyBorder="1" applyAlignment="1">
      <alignment horizontal="left" vertical="top" wrapText="1"/>
    </xf>
    <xf numFmtId="0" fontId="53" fillId="0" borderId="28" xfId="3" applyFont="1" applyFill="1" applyBorder="1" applyAlignment="1">
      <alignment horizontal="left" vertical="top" wrapText="1"/>
    </xf>
    <xf numFmtId="0" fontId="53" fillId="0" borderId="20" xfId="3" applyFont="1" applyFill="1" applyBorder="1" applyAlignment="1">
      <alignment horizontal="left" vertical="top" wrapText="1"/>
    </xf>
    <xf numFmtId="0" fontId="53" fillId="0" borderId="43" xfId="3" applyFont="1" applyFill="1" applyBorder="1" applyAlignment="1">
      <alignment horizontal="left" vertical="top" wrapText="1"/>
    </xf>
    <xf numFmtId="0" fontId="52" fillId="0" borderId="7" xfId="3" applyFont="1" applyFill="1" applyBorder="1" applyAlignment="1">
      <alignment horizontal="left" vertical="top" wrapText="1"/>
    </xf>
    <xf numFmtId="0" fontId="52" fillId="0" borderId="9" xfId="3" applyFont="1" applyFill="1" applyBorder="1" applyAlignment="1">
      <alignment horizontal="left" vertical="top" wrapText="1"/>
    </xf>
    <xf numFmtId="0" fontId="52" fillId="0" borderId="11" xfId="3" applyFont="1" applyFill="1" applyBorder="1" applyAlignment="1">
      <alignment horizontal="left" vertical="top" wrapText="1"/>
    </xf>
    <xf numFmtId="0" fontId="53" fillId="0" borderId="51" xfId="3" applyFont="1" applyFill="1" applyBorder="1" applyAlignment="1">
      <alignment horizontal="left" vertical="top" wrapText="1"/>
    </xf>
    <xf numFmtId="0" fontId="53" fillId="0" borderId="57" xfId="3" applyFont="1" applyFill="1" applyBorder="1" applyAlignment="1">
      <alignment horizontal="left" vertical="top" wrapText="1"/>
    </xf>
    <xf numFmtId="0" fontId="56" fillId="0" borderId="43" xfId="3" applyFont="1" applyFill="1" applyBorder="1" applyAlignment="1">
      <alignment horizontal="left" vertical="top" wrapText="1"/>
    </xf>
    <xf numFmtId="0" fontId="52" fillId="6" borderId="1" xfId="3" applyFont="1" applyFill="1" applyBorder="1" applyAlignment="1">
      <alignment horizontal="center" vertical="top" wrapText="1"/>
    </xf>
    <xf numFmtId="0" fontId="52" fillId="6" borderId="41" xfId="3" applyFont="1" applyFill="1" applyBorder="1" applyAlignment="1">
      <alignment horizontal="center" vertical="top" wrapText="1"/>
    </xf>
    <xf numFmtId="0" fontId="52" fillId="3" borderId="7" xfId="3" applyFont="1" applyFill="1" applyBorder="1" applyAlignment="1">
      <alignment horizontal="center" vertical="center" wrapText="1"/>
    </xf>
    <xf numFmtId="0" fontId="52" fillId="3" borderId="11" xfId="3" applyFont="1" applyFill="1" applyBorder="1" applyAlignment="1">
      <alignment horizontal="center" vertical="center" wrapText="1"/>
    </xf>
    <xf numFmtId="0" fontId="52" fillId="3" borderId="2" xfId="3" applyFont="1" applyFill="1" applyBorder="1" applyAlignment="1">
      <alignment horizontal="center" vertical="center" wrapText="1"/>
    </xf>
    <xf numFmtId="0" fontId="52" fillId="3" borderId="5" xfId="3" applyFont="1" applyFill="1" applyBorder="1" applyAlignment="1">
      <alignment horizontal="center" vertical="center" wrapText="1"/>
    </xf>
    <xf numFmtId="0" fontId="52" fillId="3" borderId="46" xfId="3" applyFont="1" applyFill="1" applyBorder="1" applyAlignment="1">
      <alignment horizontal="center" vertical="center" wrapText="1"/>
    </xf>
    <xf numFmtId="0" fontId="52" fillId="3" borderId="55" xfId="3" applyFont="1" applyFill="1" applyBorder="1" applyAlignment="1">
      <alignment horizontal="center" vertical="center" wrapText="1"/>
    </xf>
    <xf numFmtId="0" fontId="52" fillId="3" borderId="8" xfId="3" applyFont="1" applyFill="1" applyBorder="1" applyAlignment="1">
      <alignment horizontal="center" vertical="center" wrapText="1"/>
    </xf>
    <xf numFmtId="0" fontId="52" fillId="3" borderId="10" xfId="3" applyFont="1" applyFill="1" applyBorder="1" applyAlignment="1">
      <alignment horizontal="center" vertical="center" wrapText="1"/>
    </xf>
    <xf numFmtId="0" fontId="52" fillId="3" borderId="35" xfId="3" applyFont="1" applyFill="1" applyBorder="1" applyAlignment="1">
      <alignment horizontal="center" vertical="center" wrapText="1"/>
    </xf>
    <xf numFmtId="0" fontId="52" fillId="3" borderId="37" xfId="3" applyFont="1" applyFill="1" applyBorder="1" applyAlignment="1">
      <alignment horizontal="center" vertical="center" wrapText="1"/>
    </xf>
    <xf numFmtId="0" fontId="2" fillId="3" borderId="2" xfId="1" applyFont="1" applyFill="1" applyBorder="1" applyAlignment="1">
      <alignment horizontal="left" vertical="top"/>
    </xf>
    <xf numFmtId="0" fontId="2" fillId="3" borderId="3" xfId="1" applyFont="1" applyFill="1" applyBorder="1" applyAlignment="1">
      <alignment horizontal="left" vertical="top"/>
    </xf>
    <xf numFmtId="0" fontId="2" fillId="3" borderId="8" xfId="1" applyFont="1" applyFill="1" applyBorder="1" applyAlignment="1">
      <alignment horizontal="left" vertical="top"/>
    </xf>
    <xf numFmtId="0" fontId="2" fillId="3" borderId="5" xfId="1" applyFont="1" applyFill="1" applyBorder="1" applyAlignment="1">
      <alignment horizontal="left" vertical="top" wrapText="1"/>
    </xf>
    <xf numFmtId="0" fontId="2" fillId="3" borderId="1"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7" xfId="1" applyFont="1" applyFill="1" applyBorder="1" applyAlignment="1">
      <alignment vertical="center" wrapText="1"/>
    </xf>
    <xf numFmtId="0" fontId="2" fillId="3" borderId="11" xfId="1" applyFont="1" applyFill="1" applyBorder="1" applyAlignment="1">
      <alignment vertical="center" wrapText="1"/>
    </xf>
    <xf numFmtId="0" fontId="2" fillId="3" borderId="7"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2" fillId="3" borderId="35" xfId="1" applyFont="1" applyFill="1" applyBorder="1" applyAlignment="1">
      <alignment vertical="center" wrapText="1"/>
    </xf>
    <xf numFmtId="0" fontId="2" fillId="3" borderId="37" xfId="1" applyFont="1" applyFill="1" applyBorder="1" applyAlignment="1">
      <alignment vertical="center" wrapText="1"/>
    </xf>
    <xf numFmtId="0" fontId="2" fillId="3" borderId="36" xfId="1" applyFont="1" applyFill="1" applyBorder="1" applyAlignment="1">
      <alignment vertical="center" wrapText="1"/>
    </xf>
    <xf numFmtId="0" fontId="2" fillId="0" borderId="7" xfId="1" applyFont="1" applyFill="1" applyBorder="1" applyAlignment="1">
      <alignment horizontal="left" vertical="top" wrapText="1"/>
    </xf>
    <xf numFmtId="0" fontId="2" fillId="0" borderId="9"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9" xfId="1" applyFont="1" applyFill="1" applyBorder="1" applyAlignment="1">
      <alignment horizontal="left" vertical="top" wrapText="1"/>
    </xf>
    <xf numFmtId="0" fontId="49" fillId="0" borderId="7" xfId="1" applyFont="1" applyFill="1" applyBorder="1" applyAlignment="1">
      <alignment horizontal="left" vertical="top" wrapText="1"/>
    </xf>
    <xf numFmtId="0" fontId="49" fillId="0" borderId="9" xfId="1" applyFont="1" applyFill="1" applyBorder="1" applyAlignment="1">
      <alignment horizontal="left" vertical="top" wrapText="1"/>
    </xf>
    <xf numFmtId="0" fontId="18" fillId="0" borderId="2" xfId="1" applyFont="1" applyFill="1" applyBorder="1" applyAlignment="1">
      <alignment horizontal="left" vertical="top" wrapText="1"/>
    </xf>
    <xf numFmtId="0" fontId="1" fillId="0" borderId="11" xfId="1" applyFont="1" applyFill="1" applyBorder="1" applyAlignment="1">
      <alignment horizontal="left" vertical="top" wrapText="1"/>
    </xf>
    <xf numFmtId="0" fontId="18" fillId="0" borderId="9" xfId="1" applyFont="1" applyFill="1" applyBorder="1" applyAlignment="1">
      <alignment vertical="center" wrapText="1"/>
    </xf>
    <xf numFmtId="0" fontId="2" fillId="0" borderId="11" xfId="1" applyFont="1" applyFill="1" applyBorder="1" applyAlignment="1">
      <alignment horizontal="left" vertical="top" wrapText="1"/>
    </xf>
    <xf numFmtId="0" fontId="1" fillId="0" borderId="7" xfId="1" applyFont="1" applyFill="1" applyBorder="1" applyAlignment="1">
      <alignment horizontal="center" vertical="top" wrapText="1"/>
    </xf>
    <xf numFmtId="0" fontId="1" fillId="0" borderId="9" xfId="1" applyFont="1" applyFill="1" applyBorder="1" applyAlignment="1">
      <alignment horizontal="center" vertical="top" wrapText="1"/>
    </xf>
    <xf numFmtId="0" fontId="1" fillId="0" borderId="11"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9" xfId="1" applyFont="1" applyFill="1" applyBorder="1" applyAlignment="1">
      <alignment horizontal="center" vertical="top" wrapText="1"/>
    </xf>
    <xf numFmtId="0" fontId="18" fillId="0" borderId="11" xfId="1" applyFont="1" applyFill="1" applyBorder="1" applyAlignment="1">
      <alignment horizontal="center" vertical="top" wrapText="1"/>
    </xf>
    <xf numFmtId="0" fontId="18" fillId="0" borderId="7"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8" xfId="1" applyFont="1" applyFill="1" applyBorder="1" applyAlignment="1">
      <alignment vertical="center" wrapText="1"/>
    </xf>
    <xf numFmtId="0" fontId="18" fillId="0" borderId="12" xfId="1" applyFont="1" applyFill="1" applyBorder="1" applyAlignment="1">
      <alignment vertical="center" wrapText="1"/>
    </xf>
    <xf numFmtId="0" fontId="23" fillId="0" borderId="2" xfId="1" applyFont="1" applyFill="1" applyBorder="1" applyAlignment="1">
      <alignment horizontal="left" vertical="top" wrapText="1"/>
    </xf>
    <xf numFmtId="0" fontId="51" fillId="0" borderId="9" xfId="1" applyFont="1" applyFill="1" applyBorder="1" applyAlignment="1">
      <alignment vertical="center" wrapText="1"/>
    </xf>
    <xf numFmtId="0" fontId="18" fillId="0" borderId="19" xfId="1" applyFont="1" applyFill="1" applyBorder="1" applyAlignment="1">
      <alignment vertical="center" wrapText="1"/>
    </xf>
    <xf numFmtId="0" fontId="18" fillId="0" borderId="7"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1" xfId="1" applyFont="1" applyFill="1" applyBorder="1" applyAlignment="1">
      <alignment horizontal="center" vertical="center" wrapText="1"/>
    </xf>
    <xf numFmtId="3" fontId="2" fillId="0" borderId="8" xfId="1" applyNumberFormat="1" applyFont="1" applyFill="1" applyBorder="1" applyAlignment="1">
      <alignment vertical="center" wrapText="1"/>
    </xf>
    <xf numFmtId="0" fontId="2" fillId="0" borderId="12" xfId="1" applyFont="1" applyFill="1" applyBorder="1" applyAlignment="1">
      <alignment vertical="center" wrapText="1"/>
    </xf>
    <xf numFmtId="3" fontId="2" fillId="0" borderId="7" xfId="1" applyNumberFormat="1" applyFont="1" applyFill="1" applyBorder="1" applyAlignment="1">
      <alignment vertical="center" wrapText="1"/>
    </xf>
    <xf numFmtId="0" fontId="2" fillId="0" borderId="9" xfId="1" applyFont="1" applyFill="1" applyBorder="1" applyAlignment="1">
      <alignment vertical="center" wrapText="1"/>
    </xf>
    <xf numFmtId="0" fontId="23" fillId="0" borderId="7" xfId="1" applyFont="1" applyFill="1" applyBorder="1" applyAlignment="1">
      <alignment vertical="center" wrapText="1"/>
    </xf>
    <xf numFmtId="0" fontId="23" fillId="0" borderId="9" xfId="1" applyFont="1" applyFill="1" applyBorder="1" applyAlignment="1">
      <alignment vertical="center" wrapText="1"/>
    </xf>
    <xf numFmtId="0" fontId="49" fillId="0" borderId="7" xfId="1" applyFont="1" applyFill="1" applyBorder="1" applyAlignment="1">
      <alignment horizontal="center" vertical="top" wrapText="1"/>
    </xf>
    <xf numFmtId="0" fontId="49" fillId="0" borderId="9" xfId="1" applyFont="1" applyFill="1" applyBorder="1" applyAlignment="1">
      <alignment horizontal="center" vertical="top" wrapText="1"/>
    </xf>
    <xf numFmtId="0" fontId="23" fillId="0" borderId="11" xfId="1" applyFont="1" applyFill="1" applyBorder="1" applyAlignment="1">
      <alignment vertical="center" wrapText="1"/>
    </xf>
    <xf numFmtId="0" fontId="49" fillId="0" borderId="9" xfId="1" applyFont="1" applyFill="1" applyBorder="1" applyAlignment="1">
      <alignment horizontal="center" vertical="center" wrapText="1"/>
    </xf>
    <xf numFmtId="0" fontId="49" fillId="0" borderId="11" xfId="1" applyFont="1" applyFill="1" applyBorder="1" applyAlignment="1">
      <alignment horizontal="center" vertical="center" wrapText="1"/>
    </xf>
    <xf numFmtId="0" fontId="49" fillId="0" borderId="7" xfId="1" applyFont="1" applyFill="1" applyBorder="1" applyAlignment="1">
      <alignment horizontal="center" vertical="center" wrapText="1"/>
    </xf>
    <xf numFmtId="0" fontId="2" fillId="9" borderId="67" xfId="0" applyFont="1" applyFill="1" applyBorder="1" applyAlignment="1">
      <alignment horizontal="center"/>
    </xf>
    <xf numFmtId="0" fontId="2" fillId="9" borderId="44" xfId="0" applyFont="1" applyFill="1" applyBorder="1" applyAlignment="1">
      <alignment horizontal="center"/>
    </xf>
    <xf numFmtId="0" fontId="0" fillId="0" borderId="65" xfId="0" applyBorder="1" applyAlignment="1">
      <alignment horizontal="center"/>
    </xf>
    <xf numFmtId="0" fontId="0" fillId="0" borderId="0" xfId="0" applyBorder="1" applyAlignment="1">
      <alignment horizontal="center"/>
    </xf>
  </cellXfs>
  <cellStyles count="9">
    <cellStyle name="Comma" xfId="4" builtinId="3"/>
    <cellStyle name="Comma 2" xfId="2"/>
    <cellStyle name="Comma 2 2" xfId="8"/>
    <cellStyle name="Comma 3" xfId="5"/>
    <cellStyle name="Hyperlink" xfId="7" builtinId="8"/>
    <cellStyle name="Normal" xfId="0" builtinId="0"/>
    <cellStyle name="Normal 2" xfId="3"/>
    <cellStyle name="Normal 2 2" xfId="6"/>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view="pageBreakPreview" zoomScaleNormal="70" zoomScaleSheetLayoutView="100" workbookViewId="0">
      <pane xSplit="1" ySplit="5" topLeftCell="B6" activePane="bottomRight" state="frozen"/>
      <selection pane="topRight" activeCell="B1" sqref="B1"/>
      <selection pane="bottomLeft" activeCell="A5" sqref="A5"/>
      <selection pane="bottomRight" activeCell="A3" sqref="A3:K3"/>
    </sheetView>
  </sheetViews>
  <sheetFormatPr defaultColWidth="12.140625" defaultRowHeight="15"/>
  <cols>
    <col min="1" max="1" width="30.85546875" style="1" customWidth="1"/>
    <col min="2" max="2" width="39.7109375" style="1" customWidth="1"/>
    <col min="3" max="3" width="28.28515625" style="1" customWidth="1"/>
    <col min="4" max="4" width="21.7109375" style="1" customWidth="1"/>
    <col min="5" max="5" width="12.7109375" style="1" customWidth="1"/>
    <col min="6" max="6" width="14.7109375" style="1" customWidth="1"/>
    <col min="7" max="7" width="24.85546875" style="1" customWidth="1"/>
    <col min="8" max="8" width="24.85546875" style="136" customWidth="1"/>
    <col min="9" max="9" width="21" style="1" customWidth="1"/>
    <col min="10" max="10" width="22.85546875" style="1" bestFit="1" customWidth="1"/>
    <col min="11" max="11" width="21.140625" style="1" customWidth="1"/>
    <col min="12" max="12" width="16" style="1" customWidth="1"/>
    <col min="13" max="13" width="18.28515625" style="1" customWidth="1"/>
    <col min="14" max="14" width="22.5703125" style="1" customWidth="1"/>
    <col min="15" max="15" width="19.7109375" style="1" customWidth="1"/>
    <col min="16" max="16" width="21.42578125" style="1" customWidth="1"/>
    <col min="17" max="132" width="12.140625" style="1"/>
    <col min="133" max="133" width="22.7109375" style="1" customWidth="1"/>
    <col min="134" max="134" width="39.7109375" style="1" customWidth="1"/>
    <col min="135" max="135" width="23.140625" style="1" customWidth="1"/>
    <col min="136" max="136" width="21.7109375" style="1" customWidth="1"/>
    <col min="137" max="137" width="40.42578125" style="1" customWidth="1"/>
    <col min="138" max="138" width="28.140625" style="1" customWidth="1"/>
    <col min="139" max="139" width="38.7109375" style="1" customWidth="1"/>
    <col min="140" max="140" width="24.42578125" style="1" customWidth="1"/>
    <col min="141" max="142" width="16.7109375" style="1" customWidth="1"/>
    <col min="143" max="16384" width="12.140625" style="1"/>
  </cols>
  <sheetData>
    <row r="1" spans="1:16" s="12" customFormat="1" ht="22.15" customHeight="1" thickBot="1">
      <c r="A1" s="1061" t="s">
        <v>245</v>
      </c>
      <c r="B1" s="1061"/>
      <c r="C1" s="1061"/>
      <c r="D1" s="1061"/>
      <c r="E1" s="1061"/>
      <c r="F1" s="1061"/>
      <c r="G1" s="1061"/>
      <c r="H1" s="1061"/>
      <c r="I1" s="1061"/>
      <c r="J1" s="1061"/>
      <c r="K1" s="1061"/>
    </row>
    <row r="2" spans="1:16">
      <c r="A2" s="1062"/>
      <c r="B2" s="1063"/>
      <c r="C2" s="1063"/>
      <c r="D2" s="1063"/>
      <c r="E2" s="1063"/>
      <c r="F2" s="1063"/>
      <c r="G2" s="1063"/>
      <c r="H2" s="1063"/>
      <c r="I2" s="1063"/>
      <c r="J2" s="1063"/>
      <c r="K2" s="1064"/>
    </row>
    <row r="3" spans="1:16" s="14" customFormat="1" ht="61.9" customHeight="1" thickBot="1">
      <c r="A3" s="1070" t="s">
        <v>246</v>
      </c>
      <c r="B3" s="1071"/>
      <c r="C3" s="1071"/>
      <c r="D3" s="1071"/>
      <c r="E3" s="1071"/>
      <c r="F3" s="1071"/>
      <c r="G3" s="1071"/>
      <c r="H3" s="1071"/>
      <c r="I3" s="1071"/>
      <c r="J3" s="1071"/>
      <c r="K3" s="1072"/>
      <c r="M3" s="92"/>
      <c r="N3" s="92"/>
      <c r="O3" s="92"/>
      <c r="P3" s="92"/>
    </row>
    <row r="4" spans="1:16" ht="15.75" thickBot="1">
      <c r="A4" s="1065" t="s">
        <v>2</v>
      </c>
      <c r="B4" s="1065" t="s">
        <v>3</v>
      </c>
      <c r="C4" s="1065" t="s">
        <v>4</v>
      </c>
      <c r="D4" s="1065" t="s">
        <v>5</v>
      </c>
      <c r="E4" s="1065" t="s">
        <v>128</v>
      </c>
      <c r="F4" s="1065" t="s">
        <v>7</v>
      </c>
      <c r="G4" s="1065" t="s">
        <v>8</v>
      </c>
      <c r="H4" s="137"/>
      <c r="I4" s="1067" t="s">
        <v>9</v>
      </c>
      <c r="J4" s="1068"/>
      <c r="K4" s="1069"/>
      <c r="M4" s="93"/>
      <c r="N4" s="93"/>
      <c r="O4" s="93"/>
      <c r="P4" s="93"/>
    </row>
    <row r="5" spans="1:16" ht="28.15" customHeight="1" thickBot="1">
      <c r="A5" s="1066"/>
      <c r="B5" s="1066"/>
      <c r="C5" s="1066"/>
      <c r="D5" s="1066"/>
      <c r="E5" s="1066"/>
      <c r="F5" s="1066"/>
      <c r="G5" s="1066"/>
      <c r="H5" s="138" t="s">
        <v>1175</v>
      </c>
      <c r="I5" s="15" t="s">
        <v>129</v>
      </c>
      <c r="J5" s="15" t="s">
        <v>247</v>
      </c>
      <c r="K5" s="15" t="s">
        <v>12</v>
      </c>
      <c r="M5" s="314"/>
      <c r="N5" s="314"/>
      <c r="O5" s="314"/>
      <c r="P5" s="314"/>
    </row>
    <row r="6" spans="1:16" ht="72.599999999999994" customHeight="1">
      <c r="A6" s="1056" t="s">
        <v>248</v>
      </c>
      <c r="B6" s="143" t="s">
        <v>249</v>
      </c>
      <c r="C6" s="144" t="s">
        <v>250</v>
      </c>
      <c r="D6" s="145" t="s">
        <v>251</v>
      </c>
      <c r="E6" s="1046" t="s">
        <v>252</v>
      </c>
      <c r="F6" s="1046" t="s">
        <v>253</v>
      </c>
      <c r="G6" s="1076"/>
      <c r="H6" s="146"/>
      <c r="I6" s="1073">
        <f>SUM(I23,I31,I41,I48)</f>
        <v>74806619</v>
      </c>
      <c r="J6" s="1073">
        <f>SUM(J23,J31,J41,J48)</f>
        <v>19431619</v>
      </c>
      <c r="K6" s="1073">
        <f>SUM(K23,K31,K41,K48)</f>
        <v>55375000</v>
      </c>
      <c r="M6" s="314"/>
      <c r="N6" s="315"/>
      <c r="O6" s="315"/>
      <c r="P6" s="315"/>
    </row>
    <row r="7" spans="1:16" ht="37.15" customHeight="1">
      <c r="A7" s="1000"/>
      <c r="B7" s="1036" t="s">
        <v>254</v>
      </c>
      <c r="C7" s="147" t="s">
        <v>255</v>
      </c>
      <c r="D7" s="148" t="s">
        <v>256</v>
      </c>
      <c r="E7" s="1036"/>
      <c r="F7" s="1036"/>
      <c r="G7" s="1077"/>
      <c r="H7" s="149"/>
      <c r="I7" s="1074"/>
      <c r="J7" s="1074"/>
      <c r="K7" s="1074"/>
      <c r="M7" s="314"/>
      <c r="N7" s="315"/>
      <c r="O7" s="315"/>
      <c r="P7" s="315"/>
    </row>
    <row r="8" spans="1:16" ht="42" customHeight="1" thickBot="1">
      <c r="A8" s="1000"/>
      <c r="B8" s="1047"/>
      <c r="C8" s="150" t="s">
        <v>257</v>
      </c>
      <c r="D8" s="151" t="s">
        <v>256</v>
      </c>
      <c r="E8" s="1036"/>
      <c r="F8" s="1036"/>
      <c r="G8" s="1077"/>
      <c r="H8" s="149"/>
      <c r="I8" s="1074"/>
      <c r="J8" s="1074"/>
      <c r="K8" s="1074"/>
      <c r="M8" s="314"/>
      <c r="N8" s="315"/>
      <c r="O8" s="315"/>
      <c r="P8" s="315"/>
    </row>
    <row r="9" spans="1:16" ht="31.9" customHeight="1" thickBot="1">
      <c r="A9" s="1000"/>
      <c r="B9" s="152" t="s">
        <v>258</v>
      </c>
      <c r="C9" s="152" t="s">
        <v>259</v>
      </c>
      <c r="D9" s="152" t="s">
        <v>260</v>
      </c>
      <c r="E9" s="1036"/>
      <c r="F9" s="1036"/>
      <c r="G9" s="1077"/>
      <c r="H9" s="149"/>
      <c r="I9" s="1074"/>
      <c r="J9" s="1074"/>
      <c r="K9" s="1074"/>
      <c r="M9" s="314"/>
      <c r="N9" s="315"/>
      <c r="O9" s="315"/>
      <c r="P9" s="315"/>
    </row>
    <row r="10" spans="1:16" ht="36" customHeight="1" thickBot="1">
      <c r="A10" s="1000"/>
      <c r="B10" s="152" t="s">
        <v>261</v>
      </c>
      <c r="C10" s="152" t="s">
        <v>262</v>
      </c>
      <c r="D10" s="152" t="s">
        <v>263</v>
      </c>
      <c r="E10" s="1036"/>
      <c r="F10" s="1036"/>
      <c r="G10" s="1077"/>
      <c r="H10" s="149"/>
      <c r="I10" s="1074"/>
      <c r="J10" s="1074"/>
      <c r="K10" s="1074"/>
      <c r="M10" s="314"/>
      <c r="N10" s="315"/>
      <c r="O10" s="315"/>
      <c r="P10" s="315"/>
    </row>
    <row r="11" spans="1:16" ht="33" customHeight="1" thickBot="1">
      <c r="A11" s="1000"/>
      <c r="B11" s="152" t="s">
        <v>264</v>
      </c>
      <c r="C11" s="152" t="s">
        <v>265</v>
      </c>
      <c r="D11" s="152" t="s">
        <v>266</v>
      </c>
      <c r="E11" s="1036"/>
      <c r="F11" s="1036"/>
      <c r="G11" s="1077"/>
      <c r="H11" s="149"/>
      <c r="I11" s="1074"/>
      <c r="J11" s="1074"/>
      <c r="K11" s="1074"/>
      <c r="M11" s="314"/>
      <c r="N11" s="315"/>
      <c r="O11" s="315"/>
      <c r="P11" s="315"/>
    </row>
    <row r="12" spans="1:16" ht="25.9" customHeight="1">
      <c r="A12" s="1000"/>
      <c r="B12" s="1046" t="s">
        <v>267</v>
      </c>
      <c r="C12" s="143" t="s">
        <v>268</v>
      </c>
      <c r="D12" s="1046" t="s">
        <v>269</v>
      </c>
      <c r="E12" s="1036"/>
      <c r="F12" s="1036"/>
      <c r="G12" s="1077"/>
      <c r="H12" s="149"/>
      <c r="I12" s="1074"/>
      <c r="J12" s="1074"/>
      <c r="K12" s="1074"/>
      <c r="M12" s="314"/>
      <c r="N12" s="315"/>
      <c r="O12" s="315"/>
      <c r="P12" s="315"/>
    </row>
    <row r="13" spans="1:16" ht="34.9" customHeight="1" thickBot="1">
      <c r="A13" s="1000"/>
      <c r="B13" s="1047"/>
      <c r="C13" s="152" t="s">
        <v>270</v>
      </c>
      <c r="D13" s="1047"/>
      <c r="E13" s="1047"/>
      <c r="F13" s="1047"/>
      <c r="G13" s="1078"/>
      <c r="H13" s="153"/>
      <c r="I13" s="1075"/>
      <c r="J13" s="1075"/>
      <c r="K13" s="1075"/>
      <c r="M13" s="314"/>
      <c r="N13" s="315"/>
      <c r="O13" s="315"/>
      <c r="P13" s="315"/>
    </row>
    <row r="14" spans="1:16" ht="19.899999999999999" customHeight="1" thickBot="1">
      <c r="A14" s="1058"/>
      <c r="B14" s="154"/>
      <c r="C14" s="154"/>
      <c r="D14" s="154"/>
      <c r="E14" s="148"/>
      <c r="F14" s="148"/>
      <c r="G14" s="155"/>
      <c r="H14" s="156"/>
      <c r="I14" s="157"/>
      <c r="J14" s="158"/>
      <c r="K14" s="159"/>
      <c r="M14" s="314"/>
      <c r="N14" s="315"/>
      <c r="O14" s="315"/>
      <c r="P14" s="315"/>
    </row>
    <row r="15" spans="1:16" ht="33.4" customHeight="1">
      <c r="A15" s="1057" t="s">
        <v>271</v>
      </c>
      <c r="B15" s="1046" t="s">
        <v>272</v>
      </c>
      <c r="C15" s="1046" t="s">
        <v>273</v>
      </c>
      <c r="D15" s="1046" t="s">
        <v>274</v>
      </c>
      <c r="E15" s="1046" t="s">
        <v>275</v>
      </c>
      <c r="F15" s="1046" t="s">
        <v>276</v>
      </c>
      <c r="G15" s="1046" t="s">
        <v>277</v>
      </c>
      <c r="H15" s="160" t="s">
        <v>707</v>
      </c>
      <c r="I15" s="161">
        <f>SUM(J15:K15)</f>
        <v>16033319</v>
      </c>
      <c r="J15" s="162">
        <v>5403619</v>
      </c>
      <c r="K15" s="162">
        <v>10629700</v>
      </c>
      <c r="L15" s="75"/>
      <c r="M15" s="314"/>
      <c r="N15" s="315"/>
      <c r="O15" s="315"/>
      <c r="P15" s="315"/>
    </row>
    <row r="16" spans="1:16" ht="43.9" customHeight="1">
      <c r="A16" s="1000"/>
      <c r="B16" s="1036"/>
      <c r="C16" s="1036"/>
      <c r="D16" s="1036"/>
      <c r="E16" s="1036"/>
      <c r="F16" s="1036"/>
      <c r="G16" s="1036"/>
      <c r="H16" s="160" t="s">
        <v>656</v>
      </c>
      <c r="I16" s="161">
        <f t="shared" ref="I16:I18" si="0">SUM(J16:K16)</f>
        <v>1684000</v>
      </c>
      <c r="J16" s="162">
        <v>264000</v>
      </c>
      <c r="K16" s="162">
        <v>1420000</v>
      </c>
      <c r="L16" s="75"/>
      <c r="M16" s="314"/>
      <c r="N16" s="315"/>
      <c r="O16" s="315"/>
      <c r="P16" s="315"/>
    </row>
    <row r="17" spans="1:16" ht="38.450000000000003" customHeight="1" thickBot="1">
      <c r="A17" s="1000"/>
      <c r="B17" s="1047"/>
      <c r="C17" s="1047"/>
      <c r="D17" s="1047"/>
      <c r="E17" s="1036"/>
      <c r="F17" s="1036"/>
      <c r="G17" s="1036"/>
      <c r="H17" s="160" t="s">
        <v>668</v>
      </c>
      <c r="I17" s="161">
        <f t="shared" si="0"/>
        <v>6953000</v>
      </c>
      <c r="J17" s="163">
        <v>1738000</v>
      </c>
      <c r="K17" s="164">
        <v>5215000</v>
      </c>
      <c r="L17" s="75"/>
      <c r="M17" s="314"/>
      <c r="N17" s="315"/>
      <c r="O17" s="315"/>
      <c r="P17" s="315"/>
    </row>
    <row r="18" spans="1:16" ht="58.15" customHeight="1" thickBot="1">
      <c r="A18" s="1000"/>
      <c r="B18" s="152" t="s">
        <v>278</v>
      </c>
      <c r="C18" s="150" t="s">
        <v>279</v>
      </c>
      <c r="D18" s="152" t="s">
        <v>280</v>
      </c>
      <c r="E18" s="1036"/>
      <c r="F18" s="1036"/>
      <c r="G18" s="1036"/>
      <c r="H18" s="160" t="s">
        <v>739</v>
      </c>
      <c r="I18" s="161">
        <f t="shared" si="0"/>
        <v>140000</v>
      </c>
      <c r="J18" s="162">
        <v>140000</v>
      </c>
      <c r="K18" s="162"/>
      <c r="L18" s="75"/>
      <c r="M18" s="314"/>
      <c r="N18" s="315"/>
      <c r="O18" s="315"/>
      <c r="P18" s="315"/>
    </row>
    <row r="19" spans="1:16" ht="49.9" customHeight="1" thickBot="1">
      <c r="A19" s="1000"/>
      <c r="B19" s="152" t="s">
        <v>281</v>
      </c>
      <c r="C19" s="165" t="s">
        <v>282</v>
      </c>
      <c r="D19" s="165">
        <v>0.05</v>
      </c>
      <c r="E19" s="1036"/>
      <c r="F19" s="1036"/>
      <c r="G19" s="1036"/>
      <c r="H19" s="160"/>
      <c r="I19" s="166"/>
      <c r="J19" s="166"/>
      <c r="K19" s="166"/>
    </row>
    <row r="20" spans="1:16" ht="40.9" customHeight="1" thickBot="1">
      <c r="A20" s="1000"/>
      <c r="B20" s="152" t="s">
        <v>283</v>
      </c>
      <c r="C20" s="167" t="s">
        <v>284</v>
      </c>
      <c r="D20" s="167" t="s">
        <v>285</v>
      </c>
      <c r="E20" s="1036"/>
      <c r="F20" s="1036"/>
      <c r="G20" s="1036"/>
      <c r="H20" s="160"/>
      <c r="I20" s="166"/>
      <c r="J20" s="166"/>
      <c r="K20" s="166"/>
      <c r="N20" s="115"/>
      <c r="O20" s="115"/>
      <c r="P20" s="115"/>
    </row>
    <row r="21" spans="1:16" ht="34.15" customHeight="1" thickBot="1">
      <c r="A21" s="1000"/>
      <c r="B21" s="167" t="s">
        <v>286</v>
      </c>
      <c r="C21" s="167" t="s">
        <v>287</v>
      </c>
      <c r="D21" s="167" t="s">
        <v>288</v>
      </c>
      <c r="E21" s="1036"/>
      <c r="F21" s="1036"/>
      <c r="G21" s="1079"/>
      <c r="H21" s="168"/>
      <c r="I21" s="169"/>
      <c r="J21" s="170"/>
      <c r="K21" s="171"/>
      <c r="N21" s="114">
        <f>SUM(N18-N20)</f>
        <v>0</v>
      </c>
      <c r="O21" s="114">
        <f>SUM(O18-O20)</f>
        <v>0</v>
      </c>
      <c r="P21" s="114">
        <f>SUM(P18-P20)</f>
        <v>0</v>
      </c>
    </row>
    <row r="22" spans="1:16" ht="54" customHeight="1" thickBot="1">
      <c r="A22" s="1000"/>
      <c r="B22" s="152" t="s">
        <v>289</v>
      </c>
      <c r="C22" s="152">
        <v>0</v>
      </c>
      <c r="D22" s="152">
        <v>70</v>
      </c>
      <c r="E22" s="1036"/>
      <c r="F22" s="1036"/>
      <c r="G22" s="1079"/>
      <c r="H22" s="168"/>
      <c r="I22" s="172"/>
      <c r="J22" s="173"/>
      <c r="K22" s="174"/>
    </row>
    <row r="23" spans="1:16" ht="22.9" customHeight="1" thickBot="1">
      <c r="A23" s="1058"/>
      <c r="B23" s="154"/>
      <c r="C23" s="154"/>
      <c r="D23" s="154"/>
      <c r="E23" s="1047"/>
      <c r="F23" s="1047"/>
      <c r="G23" s="1047"/>
      <c r="H23" s="153" t="s">
        <v>31</v>
      </c>
      <c r="I23" s="175">
        <f>SUM(I15:I22)</f>
        <v>24810319</v>
      </c>
      <c r="J23" s="176">
        <f>SUM(J15:J22)</f>
        <v>7545619</v>
      </c>
      <c r="K23" s="177">
        <f>SUM(K15:K22)</f>
        <v>17264700</v>
      </c>
    </row>
    <row r="24" spans="1:16" ht="33.6" customHeight="1">
      <c r="A24" s="1056" t="s">
        <v>290</v>
      </c>
      <c r="B24" s="1059" t="s">
        <v>291</v>
      </c>
      <c r="C24" s="1046" t="s">
        <v>292</v>
      </c>
      <c r="D24" s="1046" t="s">
        <v>293</v>
      </c>
      <c r="E24" s="1046" t="s">
        <v>294</v>
      </c>
      <c r="F24" s="1046" t="s">
        <v>295</v>
      </c>
      <c r="G24" s="1046"/>
      <c r="H24" s="160" t="s">
        <v>707</v>
      </c>
      <c r="I24" s="178">
        <f>SUM(J24:K24)</f>
        <v>9400000</v>
      </c>
      <c r="J24" s="178">
        <v>900000</v>
      </c>
      <c r="K24" s="178">
        <v>8500000</v>
      </c>
      <c r="L24" s="75"/>
    </row>
    <row r="25" spans="1:16" ht="30" customHeight="1" thickBot="1">
      <c r="A25" s="1000"/>
      <c r="B25" s="1060"/>
      <c r="C25" s="1047"/>
      <c r="D25" s="1047"/>
      <c r="E25" s="1036"/>
      <c r="F25" s="1036"/>
      <c r="G25" s="1036"/>
      <c r="H25" s="160" t="s">
        <v>656</v>
      </c>
      <c r="I25" s="178">
        <f t="shared" ref="I25:I30" si="1">SUM(J25:K25)</f>
        <v>3015000</v>
      </c>
      <c r="J25" s="178">
        <v>900000</v>
      </c>
      <c r="K25" s="178">
        <v>2115000</v>
      </c>
      <c r="L25" s="75"/>
    </row>
    <row r="26" spans="1:16" ht="34.15" customHeight="1">
      <c r="A26" s="1000"/>
      <c r="B26" s="1059" t="s">
        <v>296</v>
      </c>
      <c r="C26" s="1046" t="s">
        <v>297</v>
      </c>
      <c r="D26" s="1046" t="s">
        <v>298</v>
      </c>
      <c r="E26" s="1036"/>
      <c r="F26" s="1036"/>
      <c r="G26" s="1036"/>
      <c r="H26" s="160" t="s">
        <v>709</v>
      </c>
      <c r="I26" s="178">
        <f t="shared" si="1"/>
        <v>5000000</v>
      </c>
      <c r="J26" s="179">
        <v>1500000</v>
      </c>
      <c r="K26" s="179">
        <v>3500000</v>
      </c>
      <c r="L26" s="75"/>
    </row>
    <row r="27" spans="1:16" ht="33.4" customHeight="1" thickBot="1">
      <c r="A27" s="1000"/>
      <c r="B27" s="1060"/>
      <c r="C27" s="1047"/>
      <c r="D27" s="1047"/>
      <c r="E27" s="1036"/>
      <c r="F27" s="1036"/>
      <c r="G27" s="1036"/>
      <c r="H27" s="160" t="s">
        <v>668</v>
      </c>
      <c r="I27" s="178">
        <f t="shared" si="1"/>
        <v>6953000</v>
      </c>
      <c r="J27" s="162">
        <v>1738000</v>
      </c>
      <c r="K27" s="180">
        <v>5215000</v>
      </c>
      <c r="L27" s="75"/>
    </row>
    <row r="28" spans="1:16" ht="45.75" thickBot="1">
      <c r="A28" s="1000"/>
      <c r="B28" s="174" t="s">
        <v>299</v>
      </c>
      <c r="C28" s="152">
        <v>5</v>
      </c>
      <c r="D28" s="152" t="s">
        <v>300</v>
      </c>
      <c r="E28" s="1036"/>
      <c r="F28" s="1036"/>
      <c r="G28" s="1036"/>
      <c r="H28" s="160" t="s">
        <v>739</v>
      </c>
      <c r="I28" s="178">
        <f t="shared" si="1"/>
        <v>50000</v>
      </c>
      <c r="J28" s="160"/>
      <c r="K28" s="178">
        <v>50000</v>
      </c>
      <c r="L28" s="75"/>
    </row>
    <row r="29" spans="1:16" ht="70.900000000000006" customHeight="1" thickBot="1">
      <c r="A29" s="1000"/>
      <c r="B29" s="174" t="s">
        <v>301</v>
      </c>
      <c r="C29" s="152" t="s">
        <v>302</v>
      </c>
      <c r="D29" s="152" t="s">
        <v>303</v>
      </c>
      <c r="E29" s="1036"/>
      <c r="F29" s="1036"/>
      <c r="G29" s="1036"/>
      <c r="H29" s="160" t="s">
        <v>710</v>
      </c>
      <c r="I29" s="178">
        <f t="shared" si="1"/>
        <v>1500000</v>
      </c>
      <c r="J29" s="178">
        <v>1000000</v>
      </c>
      <c r="K29" s="178">
        <v>500000</v>
      </c>
      <c r="L29" s="75"/>
    </row>
    <row r="30" spans="1:16" ht="70.900000000000006" customHeight="1" thickBot="1">
      <c r="A30" s="1000"/>
      <c r="B30" s="174" t="s">
        <v>304</v>
      </c>
      <c r="C30" s="152" t="s">
        <v>305</v>
      </c>
      <c r="D30" s="152" t="s">
        <v>306</v>
      </c>
      <c r="E30" s="1036"/>
      <c r="F30" s="1036"/>
      <c r="G30" s="1036"/>
      <c r="H30" s="160"/>
      <c r="I30" s="178">
        <f t="shared" si="1"/>
        <v>0</v>
      </c>
      <c r="J30" s="160"/>
      <c r="K30" s="160"/>
    </row>
    <row r="31" spans="1:16" ht="24.6" customHeight="1" thickBot="1">
      <c r="A31" s="1058"/>
      <c r="B31" s="154"/>
      <c r="C31" s="154"/>
      <c r="D31" s="154"/>
      <c r="E31" s="1047"/>
      <c r="F31" s="1047"/>
      <c r="G31" s="1047"/>
      <c r="H31" s="181" t="s">
        <v>792</v>
      </c>
      <c r="I31" s="182">
        <f t="shared" ref="I31:J31" si="2">SUM(I24:I30)</f>
        <v>25918000</v>
      </c>
      <c r="J31" s="182">
        <f t="shared" si="2"/>
        <v>6038000</v>
      </c>
      <c r="K31" s="182">
        <f>SUM(K24:K30)</f>
        <v>19880000</v>
      </c>
      <c r="N31" s="16"/>
    </row>
    <row r="32" spans="1:16" ht="39" customHeight="1" thickBot="1">
      <c r="A32" s="1056" t="s">
        <v>307</v>
      </c>
      <c r="B32" s="1044" t="s">
        <v>308</v>
      </c>
      <c r="C32" s="1021" t="s">
        <v>309</v>
      </c>
      <c r="D32" s="1057" t="s">
        <v>310</v>
      </c>
      <c r="E32" s="1046" t="s">
        <v>311</v>
      </c>
      <c r="F32" s="1046" t="s">
        <v>312</v>
      </c>
      <c r="G32" s="1046" t="s">
        <v>313</v>
      </c>
      <c r="H32" s="183" t="s">
        <v>707</v>
      </c>
      <c r="I32" s="184">
        <f>SUM(J32:K32)</f>
        <v>10500000</v>
      </c>
      <c r="J32" s="185">
        <v>500000</v>
      </c>
      <c r="K32" s="185">
        <v>10000000</v>
      </c>
      <c r="L32" s="75"/>
    </row>
    <row r="33" spans="1:12" ht="58.15" customHeight="1" thickBot="1">
      <c r="A33" s="1000"/>
      <c r="B33" s="1045"/>
      <c r="C33" s="1023"/>
      <c r="D33" s="1058"/>
      <c r="E33" s="1036"/>
      <c r="F33" s="1036"/>
      <c r="G33" s="1036"/>
      <c r="H33" s="160" t="s">
        <v>656</v>
      </c>
      <c r="I33" s="184">
        <f t="shared" ref="I33:I39" si="3">SUM(J33:K33)</f>
        <v>3015300</v>
      </c>
      <c r="J33" s="186">
        <v>1530000</v>
      </c>
      <c r="K33" s="186">
        <v>1485300</v>
      </c>
      <c r="L33" s="75"/>
    </row>
    <row r="34" spans="1:12" ht="97.15" customHeight="1" thickBot="1">
      <c r="A34" s="1000"/>
      <c r="B34" s="167" t="s">
        <v>314</v>
      </c>
      <c r="C34" s="187">
        <v>36813</v>
      </c>
      <c r="D34" s="187">
        <v>40000</v>
      </c>
      <c r="E34" s="1036"/>
      <c r="F34" s="1036"/>
      <c r="G34" s="1036"/>
      <c r="H34" s="160" t="s">
        <v>668</v>
      </c>
      <c r="I34" s="184">
        <f t="shared" si="3"/>
        <v>6953000</v>
      </c>
      <c r="J34" s="188">
        <v>1738000</v>
      </c>
      <c r="K34" s="164">
        <v>5215000</v>
      </c>
      <c r="L34" s="75"/>
    </row>
    <row r="35" spans="1:12" ht="64.150000000000006" customHeight="1" thickBot="1">
      <c r="A35" s="1000"/>
      <c r="B35" s="167" t="s">
        <v>315</v>
      </c>
      <c r="C35" s="187">
        <v>157643</v>
      </c>
      <c r="D35" s="187">
        <v>200000</v>
      </c>
      <c r="E35" s="1036"/>
      <c r="F35" s="1036"/>
      <c r="G35" s="1036"/>
      <c r="H35" s="160" t="s">
        <v>739</v>
      </c>
      <c r="I35" s="184">
        <f t="shared" si="3"/>
        <v>50000</v>
      </c>
      <c r="J35" s="189">
        <v>20000</v>
      </c>
      <c r="K35" s="189">
        <v>30000</v>
      </c>
      <c r="L35" s="75"/>
    </row>
    <row r="36" spans="1:12" ht="42" customHeight="1" thickBot="1">
      <c r="A36" s="1000"/>
      <c r="B36" s="1044" t="s">
        <v>316</v>
      </c>
      <c r="C36" s="1046" t="s">
        <v>302</v>
      </c>
      <c r="D36" s="1046" t="s">
        <v>317</v>
      </c>
      <c r="E36" s="1036"/>
      <c r="F36" s="1036"/>
      <c r="G36" s="1036"/>
      <c r="H36" s="160"/>
      <c r="I36" s="184">
        <f>SUM(J36:K36)</f>
        <v>0</v>
      </c>
      <c r="J36" s="190"/>
      <c r="K36" s="189"/>
    </row>
    <row r="37" spans="1:12" ht="15.75" thickBot="1">
      <c r="A37" s="1000"/>
      <c r="B37" s="1045"/>
      <c r="C37" s="1047"/>
      <c r="D37" s="1047"/>
      <c r="E37" s="1036"/>
      <c r="F37" s="1036"/>
      <c r="G37" s="1036"/>
      <c r="H37" s="160"/>
      <c r="I37" s="184">
        <f t="shared" si="3"/>
        <v>0</v>
      </c>
      <c r="J37" s="190"/>
      <c r="K37" s="189"/>
    </row>
    <row r="38" spans="1:12" ht="67.150000000000006" customHeight="1" thickBot="1">
      <c r="A38" s="1000"/>
      <c r="B38" s="167" t="s">
        <v>318</v>
      </c>
      <c r="C38" s="167" t="s">
        <v>319</v>
      </c>
      <c r="D38" s="167" t="s">
        <v>320</v>
      </c>
      <c r="E38" s="1047"/>
      <c r="F38" s="1047"/>
      <c r="G38" s="1047"/>
      <c r="H38" s="160"/>
      <c r="I38" s="184">
        <f t="shared" si="3"/>
        <v>0</v>
      </c>
      <c r="J38" s="191"/>
      <c r="K38" s="192"/>
    </row>
    <row r="39" spans="1:12" ht="98.45" customHeight="1">
      <c r="A39" s="1000"/>
      <c r="B39" s="1046" t="s">
        <v>321</v>
      </c>
      <c r="C39" s="145" t="s">
        <v>322</v>
      </c>
      <c r="D39" s="145" t="s">
        <v>323</v>
      </c>
      <c r="E39" s="67"/>
      <c r="F39" s="193"/>
      <c r="G39" s="67"/>
      <c r="H39" s="183" t="s">
        <v>668</v>
      </c>
      <c r="I39" s="184">
        <f t="shared" si="3"/>
        <v>1900000</v>
      </c>
      <c r="J39" s="194">
        <v>1900000</v>
      </c>
      <c r="K39" s="195">
        <v>0</v>
      </c>
      <c r="L39" s="75"/>
    </row>
    <row r="40" spans="1:12" ht="13.9" customHeight="1">
      <c r="A40" s="1000"/>
      <c r="B40" s="1036"/>
      <c r="C40" s="148"/>
      <c r="D40" s="148"/>
      <c r="E40" s="196"/>
      <c r="F40" s="197"/>
      <c r="G40" s="196"/>
      <c r="H40" s="198"/>
      <c r="I40" s="197"/>
      <c r="J40" s="196"/>
      <c r="K40" s="199"/>
    </row>
    <row r="41" spans="1:12" ht="33" customHeight="1" thickBot="1">
      <c r="A41" s="1000"/>
      <c r="B41" s="1036"/>
      <c r="C41" s="148"/>
      <c r="D41" s="148"/>
      <c r="E41" s="200"/>
      <c r="F41" s="201"/>
      <c r="G41" s="202"/>
      <c r="H41" s="203" t="s">
        <v>43</v>
      </c>
      <c r="I41" s="204">
        <f>SUM(I32:I40)</f>
        <v>22418300</v>
      </c>
      <c r="J41" s="205">
        <f>SUM(J32:J40)</f>
        <v>5688000</v>
      </c>
      <c r="K41" s="205">
        <f>SUM(K32:K40)</f>
        <v>16730300</v>
      </c>
    </row>
    <row r="42" spans="1:12" s="8" customFormat="1" ht="73.900000000000006" customHeight="1">
      <c r="A42" s="1050" t="s">
        <v>324</v>
      </c>
      <c r="B42" s="206" t="s">
        <v>325</v>
      </c>
      <c r="C42" s="207" t="s">
        <v>326</v>
      </c>
      <c r="D42" s="206" t="s">
        <v>327</v>
      </c>
      <c r="E42" s="1053" t="s">
        <v>328</v>
      </c>
      <c r="F42" s="1046" t="s">
        <v>329</v>
      </c>
      <c r="G42" s="1042" t="s">
        <v>330</v>
      </c>
      <c r="H42" s="208" t="s">
        <v>668</v>
      </c>
      <c r="I42" s="209">
        <f>SUM(J42:K42)</f>
        <v>1400000</v>
      </c>
      <c r="J42" s="208">
        <v>0</v>
      </c>
      <c r="K42" s="210">
        <v>1400000</v>
      </c>
      <c r="L42" s="76"/>
    </row>
    <row r="43" spans="1:12" s="8" customFormat="1" ht="48" customHeight="1">
      <c r="A43" s="1051"/>
      <c r="B43" s="206" t="s">
        <v>331</v>
      </c>
      <c r="C43" s="207" t="s">
        <v>332</v>
      </c>
      <c r="D43" s="206" t="s">
        <v>332</v>
      </c>
      <c r="E43" s="1054"/>
      <c r="F43" s="1036"/>
      <c r="G43" s="1043"/>
      <c r="H43" s="208" t="s">
        <v>708</v>
      </c>
      <c r="I43" s="209">
        <f t="shared" ref="I43" si="4">SUM(J43:K43)</f>
        <v>260000</v>
      </c>
      <c r="J43" s="210">
        <v>160000</v>
      </c>
      <c r="K43" s="210">
        <v>100000</v>
      </c>
      <c r="L43" s="76"/>
    </row>
    <row r="44" spans="1:12" s="8" customFormat="1" ht="73.900000000000006" customHeight="1">
      <c r="A44" s="1051"/>
      <c r="B44" s="206" t="s">
        <v>333</v>
      </c>
      <c r="C44" s="211" t="s">
        <v>279</v>
      </c>
      <c r="D44" s="212" t="s">
        <v>334</v>
      </c>
      <c r="E44" s="1054"/>
      <c r="F44" s="1036"/>
      <c r="G44" s="1043"/>
      <c r="H44" s="208"/>
      <c r="I44" s="209"/>
      <c r="J44" s="210"/>
      <c r="K44" s="210"/>
    </row>
    <row r="45" spans="1:12" s="17" customFormat="1" ht="46.15" customHeight="1">
      <c r="A45" s="1051"/>
      <c r="B45" s="213" t="s">
        <v>335</v>
      </c>
      <c r="C45" s="206" t="s">
        <v>336</v>
      </c>
      <c r="D45" s="206" t="s">
        <v>337</v>
      </c>
      <c r="E45" s="1054"/>
      <c r="F45" s="1036"/>
      <c r="G45" s="1043"/>
      <c r="H45" s="208"/>
      <c r="I45" s="209"/>
      <c r="J45" s="214"/>
      <c r="K45" s="215"/>
    </row>
    <row r="46" spans="1:12" s="17" customFormat="1" ht="43.15" customHeight="1">
      <c r="A46" s="1051"/>
      <c r="B46" s="206" t="s">
        <v>338</v>
      </c>
      <c r="C46" s="216">
        <v>300</v>
      </c>
      <c r="D46" s="216" t="s">
        <v>279</v>
      </c>
      <c r="E46" s="1054"/>
      <c r="F46" s="1036"/>
      <c r="G46" s="1043"/>
      <c r="H46" s="208"/>
      <c r="I46" s="209"/>
      <c r="J46" s="214"/>
      <c r="K46" s="215"/>
    </row>
    <row r="47" spans="1:12" s="17" customFormat="1" ht="91.15" customHeight="1">
      <c r="A47" s="1051"/>
      <c r="B47" s="206"/>
      <c r="C47" s="216"/>
      <c r="D47" s="216"/>
      <c r="E47" s="1054"/>
      <c r="F47" s="1036"/>
      <c r="G47" s="1043"/>
      <c r="H47" s="208"/>
      <c r="I47" s="209"/>
      <c r="J47" s="214"/>
      <c r="K47" s="215"/>
    </row>
    <row r="48" spans="1:12" s="17" customFormat="1" ht="19.149999999999999" customHeight="1" thickBot="1">
      <c r="A48" s="1052"/>
      <c r="B48" s="206"/>
      <c r="C48" s="216"/>
      <c r="D48" s="216"/>
      <c r="E48" s="1055"/>
      <c r="F48" s="1047"/>
      <c r="G48" s="217"/>
      <c r="H48" s="203" t="s">
        <v>793</v>
      </c>
      <c r="I48" s="218">
        <f>SUM(I42:I47)</f>
        <v>1660000</v>
      </c>
      <c r="J48" s="219">
        <f>SUM(J42:J47)</f>
        <v>160000</v>
      </c>
      <c r="K48" s="218">
        <f>SUM(K42:K47)</f>
        <v>1500000</v>
      </c>
    </row>
    <row r="49" spans="1:12" ht="30.75" thickBot="1">
      <c r="A49" s="1026" t="s">
        <v>706</v>
      </c>
      <c r="B49" s="220" t="s">
        <v>705</v>
      </c>
      <c r="C49" s="221" t="s">
        <v>339</v>
      </c>
      <c r="D49" s="221">
        <v>22.8</v>
      </c>
      <c r="E49" s="1012" t="s">
        <v>340</v>
      </c>
      <c r="F49" s="1029" t="s">
        <v>341</v>
      </c>
      <c r="G49" s="1012" t="s">
        <v>342</v>
      </c>
      <c r="H49" s="222"/>
      <c r="I49" s="1009">
        <f>SUM(I62,I69,I78,I83,I88)</f>
        <v>123108000</v>
      </c>
      <c r="J49" s="1009">
        <f>SUM(J62,J69,J78,J83,J88)</f>
        <v>31440000</v>
      </c>
      <c r="K49" s="1009">
        <f>SUM(K62,K69,K78,K83,K88)</f>
        <v>91668000</v>
      </c>
    </row>
    <row r="50" spans="1:12" ht="15.75" thickBot="1">
      <c r="A50" s="1027"/>
      <c r="B50" s="223" t="s">
        <v>343</v>
      </c>
      <c r="C50" s="206" t="s">
        <v>344</v>
      </c>
      <c r="D50" s="221" t="s">
        <v>310</v>
      </c>
      <c r="E50" s="996"/>
      <c r="F50" s="1030"/>
      <c r="G50" s="996"/>
      <c r="H50" s="224"/>
      <c r="I50" s="1010"/>
      <c r="J50" s="1010"/>
      <c r="K50" s="1010"/>
    </row>
    <row r="51" spans="1:12" ht="30.75" thickBot="1">
      <c r="A51" s="1027"/>
      <c r="B51" s="223" t="s">
        <v>704</v>
      </c>
      <c r="C51" s="206" t="s">
        <v>345</v>
      </c>
      <c r="D51" s="221"/>
      <c r="E51" s="996"/>
      <c r="F51" s="1030"/>
      <c r="G51" s="996"/>
      <c r="H51" s="224"/>
      <c r="I51" s="1010"/>
      <c r="J51" s="1010"/>
      <c r="K51" s="1010"/>
    </row>
    <row r="52" spans="1:12" ht="47.45" customHeight="1" thickBot="1">
      <c r="A52" s="1027"/>
      <c r="B52" s="223" t="s">
        <v>346</v>
      </c>
      <c r="C52" s="206">
        <v>13.4</v>
      </c>
      <c r="D52" s="221">
        <v>25</v>
      </c>
      <c r="E52" s="996"/>
      <c r="F52" s="1030"/>
      <c r="G52" s="996"/>
      <c r="H52" s="224"/>
      <c r="I52" s="1010"/>
      <c r="J52" s="1010"/>
      <c r="K52" s="1010"/>
    </row>
    <row r="53" spans="1:12" ht="39" customHeight="1" thickBot="1">
      <c r="A53" s="1028"/>
      <c r="B53" s="225" t="s">
        <v>347</v>
      </c>
      <c r="C53" s="226">
        <v>0.04</v>
      </c>
      <c r="D53" s="227">
        <v>0.08</v>
      </c>
      <c r="E53" s="996"/>
      <c r="F53" s="1030"/>
      <c r="G53" s="996"/>
      <c r="H53" s="224"/>
      <c r="I53" s="1010"/>
      <c r="J53" s="1010"/>
      <c r="K53" s="1010"/>
    </row>
    <row r="54" spans="1:12" ht="95.45" customHeight="1">
      <c r="A54" s="1028"/>
      <c r="B54" s="148" t="s">
        <v>348</v>
      </c>
      <c r="C54" s="143" t="s">
        <v>349</v>
      </c>
      <c r="D54" s="148" t="s">
        <v>279</v>
      </c>
      <c r="E54" s="996"/>
      <c r="F54" s="1030"/>
      <c r="G54" s="996"/>
      <c r="H54" s="224"/>
      <c r="I54" s="1010"/>
      <c r="J54" s="1010"/>
      <c r="K54" s="1010"/>
    </row>
    <row r="55" spans="1:12" ht="34.15" customHeight="1">
      <c r="A55" s="999" t="s">
        <v>350</v>
      </c>
      <c r="B55" s="1048" t="s">
        <v>351</v>
      </c>
      <c r="C55" s="1033">
        <v>0</v>
      </c>
      <c r="D55" s="1033">
        <v>100</v>
      </c>
      <c r="E55" s="997" t="s">
        <v>352</v>
      </c>
      <c r="F55" s="1024" t="s">
        <v>353</v>
      </c>
      <c r="G55" s="1013"/>
      <c r="H55" s="228" t="s">
        <v>709</v>
      </c>
      <c r="I55" s="229">
        <f>SUM(J55:K55)</f>
        <v>1000000</v>
      </c>
      <c r="J55" s="229">
        <v>1000000</v>
      </c>
      <c r="K55" s="230">
        <v>0</v>
      </c>
      <c r="L55" s="75"/>
    </row>
    <row r="56" spans="1:12" ht="27" customHeight="1">
      <c r="A56" s="1000"/>
      <c r="B56" s="1049"/>
      <c r="C56" s="993"/>
      <c r="D56" s="993"/>
      <c r="E56" s="997"/>
      <c r="F56" s="1025"/>
      <c r="G56" s="1014"/>
      <c r="H56" s="228" t="s">
        <v>686</v>
      </c>
      <c r="I56" s="229">
        <f t="shared" ref="I56:I60" si="5">SUM(J56:K56)</f>
        <v>20000000</v>
      </c>
      <c r="J56" s="210">
        <v>2750000</v>
      </c>
      <c r="K56" s="231">
        <v>17250000</v>
      </c>
      <c r="L56" s="75"/>
    </row>
    <row r="57" spans="1:12" ht="28.15" customHeight="1">
      <c r="A57" s="1000"/>
      <c r="B57" s="1049"/>
      <c r="C57" s="993"/>
      <c r="D57" s="993"/>
      <c r="E57" s="997"/>
      <c r="F57" s="1025"/>
      <c r="G57" s="1014"/>
      <c r="H57" s="228" t="s">
        <v>643</v>
      </c>
      <c r="I57" s="229">
        <f t="shared" si="5"/>
        <v>400000</v>
      </c>
      <c r="J57" s="210">
        <v>50000</v>
      </c>
      <c r="K57" s="231">
        <v>350000</v>
      </c>
      <c r="L57" s="75"/>
    </row>
    <row r="58" spans="1:12" ht="27" customHeight="1">
      <c r="A58" s="1000"/>
      <c r="B58" s="1049"/>
      <c r="C58" s="993"/>
      <c r="D58" s="993"/>
      <c r="E58" s="997"/>
      <c r="F58" s="1025"/>
      <c r="G58" s="1014"/>
      <c r="H58" s="228" t="s">
        <v>668</v>
      </c>
      <c r="I58" s="229">
        <f t="shared" si="5"/>
        <v>7333000</v>
      </c>
      <c r="J58" s="163">
        <v>1833000</v>
      </c>
      <c r="K58" s="164">
        <v>5500000</v>
      </c>
      <c r="L58" s="75"/>
    </row>
    <row r="59" spans="1:12" ht="59.45" customHeight="1">
      <c r="A59" s="1000"/>
      <c r="B59" s="232" t="s">
        <v>354</v>
      </c>
      <c r="C59" s="213" t="s">
        <v>355</v>
      </c>
      <c r="D59" s="213" t="s">
        <v>356</v>
      </c>
      <c r="E59" s="997"/>
      <c r="F59" s="1025"/>
      <c r="G59" s="1014"/>
      <c r="H59" s="228" t="s">
        <v>713</v>
      </c>
      <c r="I59" s="229">
        <f t="shared" si="5"/>
        <v>860000</v>
      </c>
      <c r="J59" s="210">
        <v>140000</v>
      </c>
      <c r="K59" s="231">
        <v>720000</v>
      </c>
      <c r="L59" s="75"/>
    </row>
    <row r="60" spans="1:12" ht="82.9" customHeight="1">
      <c r="A60" s="1000"/>
      <c r="B60" s="232" t="s">
        <v>357</v>
      </c>
      <c r="C60" s="213" t="s">
        <v>358</v>
      </c>
      <c r="D60" s="213" t="s">
        <v>359</v>
      </c>
      <c r="E60" s="997"/>
      <c r="F60" s="1025"/>
      <c r="G60" s="1014"/>
      <c r="H60" s="228" t="s">
        <v>710</v>
      </c>
      <c r="I60" s="229">
        <f t="shared" si="5"/>
        <v>4500000</v>
      </c>
      <c r="J60" s="210">
        <v>800000</v>
      </c>
      <c r="K60" s="231">
        <v>3700000</v>
      </c>
      <c r="L60" s="75"/>
    </row>
    <row r="61" spans="1:12" ht="78" customHeight="1">
      <c r="A61" s="1000"/>
      <c r="B61" s="232" t="s">
        <v>360</v>
      </c>
      <c r="C61" s="206">
        <v>0</v>
      </c>
      <c r="D61" s="206">
        <v>5</v>
      </c>
      <c r="E61" s="998"/>
      <c r="F61" s="1025"/>
      <c r="G61" s="1014"/>
      <c r="H61" s="228"/>
      <c r="I61" s="229"/>
      <c r="J61" s="233"/>
      <c r="K61" s="234"/>
    </row>
    <row r="62" spans="1:12" ht="78" customHeight="1" thickBot="1">
      <c r="A62" s="235"/>
      <c r="B62" s="236"/>
      <c r="C62" s="206"/>
      <c r="D62" s="206"/>
      <c r="E62" s="237"/>
      <c r="F62" s="238"/>
      <c r="G62" s="239"/>
      <c r="H62" s="240" t="s">
        <v>794</v>
      </c>
      <c r="I62" s="241">
        <f>SUM(I55:I61)</f>
        <v>34093000</v>
      </c>
      <c r="J62" s="241">
        <f>SUM(J55:J61)</f>
        <v>6573000</v>
      </c>
      <c r="K62" s="242">
        <f>SUM(K55:K61)</f>
        <v>27520000</v>
      </c>
    </row>
    <row r="63" spans="1:12" ht="32.25" customHeight="1">
      <c r="A63" s="1035" t="s">
        <v>361</v>
      </c>
      <c r="B63" s="243" t="s">
        <v>362</v>
      </c>
      <c r="C63" s="244">
        <v>350000</v>
      </c>
      <c r="D63" s="245" t="s">
        <v>703</v>
      </c>
      <c r="E63" s="992" t="s">
        <v>363</v>
      </c>
      <c r="F63" s="992" t="s">
        <v>364</v>
      </c>
      <c r="G63" s="995" t="s">
        <v>365</v>
      </c>
      <c r="H63" s="208" t="s">
        <v>709</v>
      </c>
      <c r="I63" s="246">
        <f>SUM(J63:K63)</f>
        <v>24730000</v>
      </c>
      <c r="J63" s="246">
        <v>8350000</v>
      </c>
      <c r="K63" s="246">
        <v>16380000</v>
      </c>
      <c r="L63" s="77" t="s">
        <v>712</v>
      </c>
    </row>
    <row r="64" spans="1:12" ht="36" customHeight="1">
      <c r="A64" s="1036"/>
      <c r="B64" s="1031" t="s">
        <v>702</v>
      </c>
      <c r="C64" s="994">
        <v>1</v>
      </c>
      <c r="D64" s="1034">
        <v>4</v>
      </c>
      <c r="E64" s="993"/>
      <c r="F64" s="993"/>
      <c r="G64" s="996"/>
      <c r="H64" s="208" t="s">
        <v>650</v>
      </c>
      <c r="I64" s="246">
        <f t="shared" ref="I64:I68" si="6">SUM(J64:K64)</f>
        <v>500000</v>
      </c>
      <c r="J64" s="247">
        <v>0</v>
      </c>
      <c r="K64" s="246">
        <v>500000</v>
      </c>
      <c r="L64" s="75"/>
    </row>
    <row r="65" spans="1:12" ht="37.15" customHeight="1">
      <c r="A65" s="1036"/>
      <c r="B65" s="1032"/>
      <c r="C65" s="1033"/>
      <c r="D65" s="1024"/>
      <c r="E65" s="993"/>
      <c r="F65" s="993"/>
      <c r="G65" s="996"/>
      <c r="H65" s="208" t="s">
        <v>686</v>
      </c>
      <c r="I65" s="246">
        <f t="shared" si="6"/>
        <v>6000000</v>
      </c>
      <c r="J65" s="246">
        <v>3000000</v>
      </c>
      <c r="K65" s="246">
        <v>3000000</v>
      </c>
      <c r="L65" s="75"/>
    </row>
    <row r="66" spans="1:12" ht="49.15" customHeight="1">
      <c r="A66" s="1036"/>
      <c r="B66" s="248" t="s">
        <v>366</v>
      </c>
      <c r="C66" s="249">
        <v>1</v>
      </c>
      <c r="D66" s="250">
        <v>6</v>
      </c>
      <c r="E66" s="993"/>
      <c r="F66" s="993"/>
      <c r="G66" s="996"/>
      <c r="H66" s="208" t="s">
        <v>668</v>
      </c>
      <c r="I66" s="246">
        <f t="shared" si="6"/>
        <v>6533000</v>
      </c>
      <c r="J66" s="251">
        <v>1633000</v>
      </c>
      <c r="K66" s="252">
        <v>4900000</v>
      </c>
      <c r="L66" s="75"/>
    </row>
    <row r="67" spans="1:12" ht="45" customHeight="1">
      <c r="A67" s="1036"/>
      <c r="B67" s="207" t="s">
        <v>367</v>
      </c>
      <c r="C67" s="206">
        <v>0</v>
      </c>
      <c r="D67" s="253">
        <v>4</v>
      </c>
      <c r="E67" s="993"/>
      <c r="F67" s="993"/>
      <c r="G67" s="996"/>
      <c r="H67" s="208" t="s">
        <v>735</v>
      </c>
      <c r="I67" s="246">
        <f t="shared" si="6"/>
        <v>2000000</v>
      </c>
      <c r="J67" s="246">
        <v>35000</v>
      </c>
      <c r="K67" s="246">
        <v>1965000</v>
      </c>
      <c r="L67" s="75"/>
    </row>
    <row r="68" spans="1:12" ht="76.150000000000006" customHeight="1">
      <c r="A68" s="1036"/>
      <c r="B68" s="254" t="s">
        <v>701</v>
      </c>
      <c r="C68" s="255">
        <v>4</v>
      </c>
      <c r="D68" s="256">
        <v>9</v>
      </c>
      <c r="E68" s="994"/>
      <c r="F68" s="994"/>
      <c r="G68" s="996"/>
      <c r="H68" s="208" t="s">
        <v>713</v>
      </c>
      <c r="I68" s="246">
        <f t="shared" si="6"/>
        <v>295000</v>
      </c>
      <c r="J68" s="246">
        <v>45000</v>
      </c>
      <c r="K68" s="246">
        <v>250000</v>
      </c>
      <c r="L68" s="75"/>
    </row>
    <row r="69" spans="1:12" ht="34.15" customHeight="1" thickBot="1">
      <c r="A69" s="148"/>
      <c r="B69" s="257"/>
      <c r="C69" s="258"/>
      <c r="D69" s="259"/>
      <c r="E69" s="260"/>
      <c r="F69" s="260"/>
      <c r="G69" s="260"/>
      <c r="H69" s="203" t="s">
        <v>795</v>
      </c>
      <c r="I69" s="261">
        <f>SUM(I63:I68)</f>
        <v>40058000</v>
      </c>
      <c r="J69" s="261">
        <f>SUM(J63:J68)</f>
        <v>13063000</v>
      </c>
      <c r="K69" s="262">
        <f>SUM(K63:K68)</f>
        <v>26995000</v>
      </c>
    </row>
    <row r="70" spans="1:12" ht="28.15" customHeight="1" thickBot="1">
      <c r="A70" s="1037" t="s">
        <v>368</v>
      </c>
      <c r="B70" s="1041" t="s">
        <v>369</v>
      </c>
      <c r="C70" s="1012">
        <v>1</v>
      </c>
      <c r="D70" s="1029">
        <v>3</v>
      </c>
      <c r="E70" s="1018" t="s">
        <v>700</v>
      </c>
      <c r="F70" s="1015" t="s">
        <v>699</v>
      </c>
      <c r="G70" s="1018"/>
      <c r="H70" s="208" t="s">
        <v>714</v>
      </c>
      <c r="I70" s="263">
        <f>SUM(J70:K70)</f>
        <v>200000</v>
      </c>
      <c r="J70" s="222">
        <v>0</v>
      </c>
      <c r="K70" s="264">
        <v>200000</v>
      </c>
      <c r="L70" s="75"/>
    </row>
    <row r="71" spans="1:12" ht="28.15" customHeight="1" thickBot="1">
      <c r="A71" s="1038"/>
      <c r="B71" s="1032"/>
      <c r="C71" s="1033"/>
      <c r="D71" s="1024"/>
      <c r="E71" s="1019"/>
      <c r="F71" s="1016"/>
      <c r="G71" s="1019"/>
      <c r="H71" s="208" t="s">
        <v>709</v>
      </c>
      <c r="I71" s="263">
        <f t="shared" ref="I71:I77" si="7">SUM(J71:K71)</f>
        <v>2700000</v>
      </c>
      <c r="J71" s="210">
        <v>30000</v>
      </c>
      <c r="K71" s="210">
        <v>2670000</v>
      </c>
      <c r="L71" s="75"/>
    </row>
    <row r="72" spans="1:12" ht="54.4" customHeight="1" thickBot="1">
      <c r="A72" s="1038"/>
      <c r="B72" s="207" t="s">
        <v>370</v>
      </c>
      <c r="C72" s="206">
        <v>0</v>
      </c>
      <c r="D72" s="253">
        <v>1</v>
      </c>
      <c r="E72" s="1019"/>
      <c r="F72" s="1016"/>
      <c r="G72" s="1019"/>
      <c r="H72" s="208" t="s">
        <v>686</v>
      </c>
      <c r="I72" s="263">
        <f t="shared" si="7"/>
        <v>2500000</v>
      </c>
      <c r="J72" s="265">
        <v>500000</v>
      </c>
      <c r="K72" s="265">
        <v>2000000</v>
      </c>
      <c r="L72" s="75"/>
    </row>
    <row r="73" spans="1:12" ht="45.75" thickBot="1">
      <c r="A73" s="1039"/>
      <c r="B73" s="266" t="s">
        <v>371</v>
      </c>
      <c r="C73" s="267" t="s">
        <v>372</v>
      </c>
      <c r="D73" s="268" t="s">
        <v>373</v>
      </c>
      <c r="E73" s="1019"/>
      <c r="F73" s="1016"/>
      <c r="G73" s="1019"/>
      <c r="H73" s="208" t="s">
        <v>672</v>
      </c>
      <c r="I73" s="263">
        <f t="shared" si="7"/>
        <v>500000</v>
      </c>
      <c r="J73" s="269">
        <v>60000</v>
      </c>
      <c r="K73" s="270">
        <v>440000</v>
      </c>
      <c r="L73" s="75"/>
    </row>
    <row r="74" spans="1:12" ht="48" customHeight="1" thickBot="1">
      <c r="A74" s="1039"/>
      <c r="B74" s="266" t="s">
        <v>374</v>
      </c>
      <c r="C74" s="271" t="s">
        <v>375</v>
      </c>
      <c r="D74" s="268" t="s">
        <v>376</v>
      </c>
      <c r="E74" s="1019"/>
      <c r="F74" s="1016"/>
      <c r="G74" s="1019"/>
      <c r="H74" s="208" t="s">
        <v>686</v>
      </c>
      <c r="I74" s="263">
        <f t="shared" si="7"/>
        <v>3000000</v>
      </c>
      <c r="J74" s="210">
        <v>1000000</v>
      </c>
      <c r="K74" s="210">
        <v>2000000</v>
      </c>
      <c r="L74" s="75"/>
    </row>
    <row r="75" spans="1:12" ht="45" customHeight="1" thickBot="1">
      <c r="A75" s="1039"/>
      <c r="B75" s="266" t="s">
        <v>377</v>
      </c>
      <c r="C75" s="267" t="s">
        <v>378</v>
      </c>
      <c r="D75" s="268">
        <v>6</v>
      </c>
      <c r="E75" s="1019"/>
      <c r="F75" s="1016"/>
      <c r="G75" s="1019"/>
      <c r="H75" s="208" t="s">
        <v>686</v>
      </c>
      <c r="I75" s="263">
        <f t="shared" si="7"/>
        <v>2000000</v>
      </c>
      <c r="J75" s="210">
        <v>1000000</v>
      </c>
      <c r="K75" s="210">
        <v>1000000</v>
      </c>
      <c r="L75" s="75"/>
    </row>
    <row r="76" spans="1:12" ht="45" customHeight="1" thickBot="1">
      <c r="A76" s="1039"/>
      <c r="B76" s="272" t="s">
        <v>379</v>
      </c>
      <c r="C76" s="273">
        <v>0</v>
      </c>
      <c r="D76" s="274" t="s">
        <v>380</v>
      </c>
      <c r="E76" s="1019"/>
      <c r="F76" s="1016"/>
      <c r="G76" s="1019"/>
      <c r="H76" s="208" t="s">
        <v>711</v>
      </c>
      <c r="I76" s="263">
        <f t="shared" si="7"/>
        <v>16257000</v>
      </c>
      <c r="J76" s="163">
        <v>4064000</v>
      </c>
      <c r="K76" s="164">
        <v>12193000</v>
      </c>
      <c r="L76" s="75"/>
    </row>
    <row r="77" spans="1:12" ht="61.15" customHeight="1" thickBot="1">
      <c r="A77" s="1040"/>
      <c r="B77" s="154"/>
      <c r="C77" s="154"/>
      <c r="D77" s="154"/>
      <c r="E77" s="1020"/>
      <c r="F77" s="1017"/>
      <c r="G77" s="1020"/>
      <c r="H77" s="208" t="s">
        <v>713</v>
      </c>
      <c r="I77" s="263">
        <f t="shared" si="7"/>
        <v>500000</v>
      </c>
      <c r="J77" s="275">
        <v>300000</v>
      </c>
      <c r="K77" s="276">
        <v>200000</v>
      </c>
      <c r="L77" s="75"/>
    </row>
    <row r="78" spans="1:12" ht="59.45" customHeight="1" thickBot="1">
      <c r="A78" s="235"/>
      <c r="B78" s="154"/>
      <c r="C78" s="154"/>
      <c r="D78" s="154"/>
      <c r="E78" s="239"/>
      <c r="F78" s="277"/>
      <c r="G78" s="239"/>
      <c r="H78" s="203" t="s">
        <v>796</v>
      </c>
      <c r="I78" s="278">
        <f>SUM(I70:I77)</f>
        <v>27657000</v>
      </c>
      <c r="J78" s="278">
        <f>SUM(J70:J77)</f>
        <v>6954000</v>
      </c>
      <c r="K78" s="278">
        <f>SUM(K70:K77)</f>
        <v>20703000</v>
      </c>
    </row>
    <row r="79" spans="1:12" ht="54" customHeight="1" thickBot="1">
      <c r="A79" s="1021" t="s">
        <v>381</v>
      </c>
      <c r="B79" s="220" t="s">
        <v>382</v>
      </c>
      <c r="C79" s="221">
        <v>0</v>
      </c>
      <c r="D79" s="279">
        <v>5</v>
      </c>
      <c r="E79" s="1012" t="s">
        <v>383</v>
      </c>
      <c r="F79" s="1012" t="s">
        <v>384</v>
      </c>
      <c r="G79" s="995" t="s">
        <v>385</v>
      </c>
      <c r="H79" s="224" t="s">
        <v>668</v>
      </c>
      <c r="I79" s="280">
        <f>SUM(J79:K79)</f>
        <v>8000000</v>
      </c>
      <c r="J79" s="281">
        <v>2000000</v>
      </c>
      <c r="K79" s="280">
        <v>6000000</v>
      </c>
      <c r="L79" s="75"/>
    </row>
    <row r="80" spans="1:12" ht="57.6" customHeight="1" thickBot="1">
      <c r="A80" s="1022"/>
      <c r="B80" s="223" t="s">
        <v>386</v>
      </c>
      <c r="C80" s="221">
        <v>1</v>
      </c>
      <c r="D80" s="279" t="s">
        <v>387</v>
      </c>
      <c r="E80" s="996"/>
      <c r="F80" s="996"/>
      <c r="G80" s="996"/>
      <c r="H80" s="224" t="s">
        <v>672</v>
      </c>
      <c r="I80" s="282">
        <f t="shared" ref="I80:I81" si="8">SUM(J80:K80)</f>
        <v>1000000</v>
      </c>
      <c r="J80" s="283">
        <v>350000</v>
      </c>
      <c r="K80" s="283">
        <v>650000</v>
      </c>
      <c r="L80" s="75"/>
    </row>
    <row r="81" spans="1:12" ht="93" customHeight="1" thickBot="1">
      <c r="A81" s="1023"/>
      <c r="B81" s="225" t="s">
        <v>798</v>
      </c>
      <c r="C81" s="221" t="s">
        <v>388</v>
      </c>
      <c r="D81" s="279" t="s">
        <v>389</v>
      </c>
      <c r="E81" s="1011"/>
      <c r="F81" s="1011"/>
      <c r="G81" s="1011"/>
      <c r="H81" s="224"/>
      <c r="I81" s="282">
        <f t="shared" si="8"/>
        <v>0</v>
      </c>
      <c r="J81" s="283"/>
      <c r="K81" s="283"/>
    </row>
    <row r="82" spans="1:12" ht="36.6" customHeight="1" thickBot="1">
      <c r="A82" s="284"/>
      <c r="B82" s="225" t="s">
        <v>799</v>
      </c>
      <c r="C82" s="273" t="s">
        <v>390</v>
      </c>
      <c r="D82" s="285" t="s">
        <v>391</v>
      </c>
      <c r="E82" s="260"/>
      <c r="F82" s="260"/>
      <c r="G82" s="260"/>
      <c r="H82" s="224"/>
      <c r="I82" s="260"/>
      <c r="J82" s="260"/>
      <c r="K82" s="286"/>
    </row>
    <row r="83" spans="1:12" ht="54" customHeight="1" thickBot="1">
      <c r="A83" s="284"/>
      <c r="B83" s="287"/>
      <c r="C83" s="237"/>
      <c r="D83" s="288"/>
      <c r="E83" s="260"/>
      <c r="F83" s="260"/>
      <c r="G83" s="260"/>
      <c r="H83" s="240" t="s">
        <v>797</v>
      </c>
      <c r="I83" s="289">
        <f>SUM(I79:I81)</f>
        <v>9000000</v>
      </c>
      <c r="J83" s="289">
        <f>SUM(J79:J81)</f>
        <v>2350000</v>
      </c>
      <c r="K83" s="290">
        <f>SUM(K79:K81)</f>
        <v>6650000</v>
      </c>
    </row>
    <row r="84" spans="1:12" ht="64.150000000000006" customHeight="1" thickBot="1">
      <c r="A84" s="1002" t="s">
        <v>392</v>
      </c>
      <c r="B84" s="206" t="s">
        <v>393</v>
      </c>
      <c r="C84" s="206">
        <v>0</v>
      </c>
      <c r="D84" s="253">
        <v>1</v>
      </c>
      <c r="E84" s="1005" t="s">
        <v>394</v>
      </c>
      <c r="F84" s="992" t="s">
        <v>395</v>
      </c>
      <c r="G84" s="1005" t="s">
        <v>396</v>
      </c>
      <c r="H84" s="291" t="s">
        <v>709</v>
      </c>
      <c r="I84" s="292">
        <f>SUM(J84:K84)</f>
        <v>2300000</v>
      </c>
      <c r="J84" s="293">
        <v>0</v>
      </c>
      <c r="K84" s="294">
        <v>2300000</v>
      </c>
      <c r="L84" s="75"/>
    </row>
    <row r="85" spans="1:12" ht="75.400000000000006" customHeight="1">
      <c r="A85" s="1003"/>
      <c r="B85" s="295" t="s">
        <v>397</v>
      </c>
      <c r="C85" s="206">
        <v>0</v>
      </c>
      <c r="D85" s="253">
        <v>1</v>
      </c>
      <c r="E85" s="1006"/>
      <c r="F85" s="993"/>
      <c r="G85" s="1006"/>
      <c r="H85" s="296" t="s">
        <v>711</v>
      </c>
      <c r="I85" s="292">
        <f>SUM(J85:K85)</f>
        <v>10000000</v>
      </c>
      <c r="J85" s="297">
        <v>2500000</v>
      </c>
      <c r="K85" s="298">
        <v>7500000</v>
      </c>
      <c r="L85" s="75"/>
    </row>
    <row r="86" spans="1:12" ht="74.650000000000006" customHeight="1">
      <c r="A86" s="1003"/>
      <c r="B86" s="295" t="s">
        <v>398</v>
      </c>
      <c r="C86" s="206">
        <v>44</v>
      </c>
      <c r="D86" s="253">
        <v>10</v>
      </c>
      <c r="E86" s="1006"/>
      <c r="F86" s="993"/>
      <c r="G86" s="1006"/>
      <c r="H86" s="299"/>
      <c r="I86" s="300"/>
      <c r="J86" s="301"/>
      <c r="K86" s="302"/>
    </row>
    <row r="87" spans="1:12" ht="61.15" customHeight="1" thickBot="1">
      <c r="A87" s="1003"/>
      <c r="B87" s="303" t="s">
        <v>399</v>
      </c>
      <c r="C87" s="303"/>
      <c r="D87" s="304"/>
      <c r="E87" s="1006"/>
      <c r="F87" s="993"/>
      <c r="G87" s="1006"/>
      <c r="H87" s="299"/>
      <c r="I87" s="300"/>
      <c r="J87" s="301"/>
      <c r="K87" s="302"/>
    </row>
    <row r="88" spans="1:12" ht="24.6" customHeight="1" thickBot="1">
      <c r="A88" s="1004"/>
      <c r="B88" s="303"/>
      <c r="C88" s="303"/>
      <c r="D88" s="304"/>
      <c r="E88" s="1007"/>
      <c r="F88" s="1008"/>
      <c r="G88" s="1007"/>
      <c r="H88" s="305" t="s">
        <v>800</v>
      </c>
      <c r="I88" s="306">
        <f>SUM(I84:I87)</f>
        <v>12300000</v>
      </c>
      <c r="J88" s="307">
        <f>SUM(J84:J87)</f>
        <v>2500000</v>
      </c>
      <c r="K88" s="308">
        <f>SUM(K84:K87)</f>
        <v>9800000</v>
      </c>
    </row>
    <row r="89" spans="1:12">
      <c r="A89" s="154"/>
      <c r="B89" s="154"/>
      <c r="C89" s="154"/>
      <c r="D89" s="154"/>
      <c r="E89" s="154"/>
      <c r="F89" s="154"/>
      <c r="G89" s="154"/>
      <c r="H89" s="309"/>
      <c r="I89" s="154"/>
      <c r="J89" s="154"/>
      <c r="K89" s="154"/>
    </row>
    <row r="90" spans="1:12">
      <c r="A90" s="154"/>
      <c r="B90" s="154"/>
      <c r="C90" s="154"/>
      <c r="D90" s="154"/>
      <c r="E90" s="154"/>
      <c r="F90" s="154"/>
      <c r="G90" s="154"/>
      <c r="H90" s="309"/>
      <c r="I90" s="154"/>
      <c r="J90" s="154"/>
      <c r="K90" s="154"/>
    </row>
    <row r="91" spans="1:12" ht="40.5" customHeight="1">
      <c r="A91" s="1001" t="s">
        <v>698</v>
      </c>
      <c r="B91" s="1001"/>
      <c r="C91" s="1001"/>
      <c r="D91" s="1001"/>
      <c r="E91" s="1001"/>
      <c r="F91" s="1001"/>
      <c r="G91" s="1001"/>
      <c r="H91" s="310"/>
      <c r="I91" s="154"/>
      <c r="J91" s="154"/>
      <c r="K91" s="154"/>
    </row>
    <row r="92" spans="1:12">
      <c r="A92" s="154"/>
      <c r="B92" s="154"/>
      <c r="C92" s="154"/>
      <c r="D92" s="154"/>
      <c r="E92" s="154"/>
      <c r="F92" s="154"/>
      <c r="G92" s="154"/>
      <c r="H92" s="309"/>
      <c r="I92" s="154"/>
      <c r="J92" s="154"/>
      <c r="K92" s="154"/>
    </row>
    <row r="93" spans="1:12" ht="28.9" customHeight="1">
      <c r="A93" s="154"/>
      <c r="B93" s="154"/>
      <c r="C93" s="154"/>
      <c r="D93" s="154"/>
      <c r="E93" s="154"/>
      <c r="F93" s="154"/>
      <c r="G93" s="311" t="s">
        <v>400</v>
      </c>
      <c r="H93" s="312"/>
      <c r="I93" s="313">
        <f>SUM(I6,I49)</f>
        <v>197914619</v>
      </c>
      <c r="J93" s="313">
        <f>SUM(J6,J49)</f>
        <v>50871619</v>
      </c>
      <c r="K93" s="313">
        <f>SUM(K6,K49)</f>
        <v>147043000</v>
      </c>
    </row>
  </sheetData>
  <mergeCells count="90">
    <mergeCell ref="E15:E23"/>
    <mergeCell ref="F24:F31"/>
    <mergeCell ref="G24:G31"/>
    <mergeCell ref="B26:B27"/>
    <mergeCell ref="C26:C27"/>
    <mergeCell ref="D26:D27"/>
    <mergeCell ref="F15:F23"/>
    <mergeCell ref="G15:G23"/>
    <mergeCell ref="I6:I13"/>
    <mergeCell ref="J6:J13"/>
    <mergeCell ref="K6:K13"/>
    <mergeCell ref="E6:E13"/>
    <mergeCell ref="F6:F13"/>
    <mergeCell ref="G6:G13"/>
    <mergeCell ref="D12:D13"/>
    <mergeCell ref="A15:A23"/>
    <mergeCell ref="B15:B17"/>
    <mergeCell ref="C15:C17"/>
    <mergeCell ref="A6:A14"/>
    <mergeCell ref="B7:B8"/>
    <mergeCell ref="B12:B13"/>
    <mergeCell ref="D15:D17"/>
    <mergeCell ref="A1:K1"/>
    <mergeCell ref="A2:K2"/>
    <mergeCell ref="A4:A5"/>
    <mergeCell ref="B4:B5"/>
    <mergeCell ref="C4:C5"/>
    <mergeCell ref="D4:D5"/>
    <mergeCell ref="E4:E5"/>
    <mergeCell ref="F4:F5"/>
    <mergeCell ref="G4:G5"/>
    <mergeCell ref="I4:K4"/>
    <mergeCell ref="A3:K3"/>
    <mergeCell ref="A24:A31"/>
    <mergeCell ref="B24:B25"/>
    <mergeCell ref="C24:C25"/>
    <mergeCell ref="D24:D25"/>
    <mergeCell ref="E24:E31"/>
    <mergeCell ref="A42:A48"/>
    <mergeCell ref="E42:E48"/>
    <mergeCell ref="F42:F48"/>
    <mergeCell ref="B39:B41"/>
    <mergeCell ref="A32:A41"/>
    <mergeCell ref="B32:B33"/>
    <mergeCell ref="C32:C33"/>
    <mergeCell ref="D32:D33"/>
    <mergeCell ref="E32:E38"/>
    <mergeCell ref="F32:F38"/>
    <mergeCell ref="G42:G47"/>
    <mergeCell ref="B36:B37"/>
    <mergeCell ref="C36:C37"/>
    <mergeCell ref="D36:D37"/>
    <mergeCell ref="B55:B58"/>
    <mergeCell ref="G49:G54"/>
    <mergeCell ref="D55:D58"/>
    <mergeCell ref="G32:G38"/>
    <mergeCell ref="A79:A81"/>
    <mergeCell ref="F55:F61"/>
    <mergeCell ref="A49:A54"/>
    <mergeCell ref="E49:E54"/>
    <mergeCell ref="F49:F54"/>
    <mergeCell ref="E79:E81"/>
    <mergeCell ref="B64:B65"/>
    <mergeCell ref="C64:C65"/>
    <mergeCell ref="D64:D65"/>
    <mergeCell ref="A63:A68"/>
    <mergeCell ref="E70:E77"/>
    <mergeCell ref="A70:A77"/>
    <mergeCell ref="B70:B71"/>
    <mergeCell ref="C70:C71"/>
    <mergeCell ref="D70:D71"/>
    <mergeCell ref="C55:C58"/>
    <mergeCell ref="I49:I54"/>
    <mergeCell ref="J49:J54"/>
    <mergeCell ref="K49:K54"/>
    <mergeCell ref="G79:G81"/>
    <mergeCell ref="F79:F81"/>
    <mergeCell ref="G55:G61"/>
    <mergeCell ref="F70:F77"/>
    <mergeCell ref="G70:G77"/>
    <mergeCell ref="A91:G91"/>
    <mergeCell ref="A84:A88"/>
    <mergeCell ref="E84:E88"/>
    <mergeCell ref="F84:F88"/>
    <mergeCell ref="G84:G88"/>
    <mergeCell ref="E63:E68"/>
    <mergeCell ref="F63:F68"/>
    <mergeCell ref="G63:G68"/>
    <mergeCell ref="E55:E61"/>
    <mergeCell ref="A55:A61"/>
  </mergeCells>
  <pageMargins left="0.75" right="0.75" top="1" bottom="1" header="0.5" footer="0.5"/>
  <pageSetup scale="42" orientation="landscape" r:id="rId1"/>
  <rowBreaks count="2" manualBreakCount="2">
    <brk id="28" max="14" man="1"/>
    <brk id="69" max="14" man="1"/>
  </rowBreaks>
  <colBreaks count="1" manualBreakCount="1">
    <brk id="11" max="9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view="pageBreakPreview" topLeftCell="B1" zoomScale="59" zoomScaleSheetLayoutView="59" workbookViewId="0">
      <pane ySplit="2" topLeftCell="A6" activePane="bottomLeft" state="frozenSplit"/>
      <selection activeCell="B67" sqref="B67"/>
      <selection pane="bottomLeft" activeCell="N6" sqref="N6:R21"/>
    </sheetView>
  </sheetViews>
  <sheetFormatPr defaultColWidth="9.7109375" defaultRowHeight="15"/>
  <cols>
    <col min="1" max="1" width="30.28515625" style="18" customWidth="1"/>
    <col min="2" max="2" width="29.28515625" style="18" customWidth="1"/>
    <col min="3" max="3" width="12.7109375" style="18" customWidth="1"/>
    <col min="4" max="4" width="17.28515625" style="18" customWidth="1"/>
    <col min="5" max="5" width="22.7109375" style="18" customWidth="1"/>
    <col min="6" max="6" width="18.7109375" style="18" customWidth="1"/>
    <col min="7" max="7" width="17.7109375" style="18" customWidth="1"/>
    <col min="8" max="8" width="17.7109375" style="109" customWidth="1"/>
    <col min="9" max="9" width="23.7109375" style="18" customWidth="1"/>
    <col min="10" max="10" width="21.140625" style="18" customWidth="1"/>
    <col min="11" max="11" width="20" style="18" customWidth="1"/>
    <col min="12" max="12" width="16.140625" style="18" customWidth="1"/>
    <col min="13" max="13" width="14.42578125" style="18" customWidth="1"/>
    <col min="14" max="14" width="15.28515625" style="18" customWidth="1"/>
    <col min="15" max="15" width="24.140625" style="18" customWidth="1"/>
    <col min="16" max="16" width="21.85546875" style="18" customWidth="1"/>
    <col min="17" max="17" width="21.28515625" style="18" customWidth="1"/>
    <col min="18" max="16384" width="9.7109375" style="18"/>
  </cols>
  <sheetData>
    <row r="1" spans="1:17" ht="34.9" customHeight="1" thickBot="1">
      <c r="A1" s="1101" t="s">
        <v>1173</v>
      </c>
      <c r="B1" s="1101"/>
      <c r="C1" s="1101"/>
      <c r="D1" s="1101"/>
      <c r="E1" s="1101"/>
      <c r="F1" s="1101"/>
      <c r="G1" s="1101"/>
      <c r="H1" s="1101"/>
      <c r="I1" s="1101"/>
      <c r="J1" s="1101"/>
      <c r="K1" s="1101"/>
    </row>
    <row r="2" spans="1:17" ht="25.15" customHeight="1" thickBot="1">
      <c r="A2" s="1102"/>
      <c r="B2" s="1103"/>
      <c r="C2" s="1103"/>
      <c r="D2" s="1103"/>
      <c r="E2" s="1103"/>
      <c r="F2" s="1103"/>
      <c r="G2" s="1103"/>
      <c r="H2" s="1103"/>
      <c r="I2" s="1103"/>
      <c r="J2" s="1103"/>
      <c r="K2" s="1104"/>
    </row>
    <row r="3" spans="1:17" s="19" customFormat="1" ht="45.6" customHeight="1" thickBot="1">
      <c r="A3" s="1105" t="s">
        <v>1171</v>
      </c>
      <c r="B3" s="1106"/>
      <c r="C3" s="1106"/>
      <c r="D3" s="1106"/>
      <c r="E3" s="1106"/>
      <c r="F3" s="1106"/>
      <c r="G3" s="1106"/>
      <c r="H3" s="1106"/>
      <c r="I3" s="1106"/>
      <c r="J3" s="1106"/>
      <c r="K3" s="1107"/>
    </row>
    <row r="4" spans="1:17" s="20" customFormat="1" ht="31.9" customHeight="1" thickBot="1">
      <c r="A4" s="1108" t="s">
        <v>401</v>
      </c>
      <c r="B4" s="1110" t="s">
        <v>3</v>
      </c>
      <c r="C4" s="1112" t="s">
        <v>4</v>
      </c>
      <c r="D4" s="1112" t="s">
        <v>5</v>
      </c>
      <c r="E4" s="1112" t="s">
        <v>128</v>
      </c>
      <c r="F4" s="1112" t="s">
        <v>7</v>
      </c>
      <c r="G4" s="1114" t="s">
        <v>8</v>
      </c>
      <c r="H4" s="140"/>
      <c r="I4" s="1080" t="s">
        <v>9</v>
      </c>
      <c r="J4" s="1081"/>
      <c r="K4" s="1082"/>
    </row>
    <row r="5" spans="1:17" s="20" customFormat="1" ht="49.5" customHeight="1" thickBot="1">
      <c r="A5" s="1109"/>
      <c r="B5" s="1111"/>
      <c r="C5" s="1113"/>
      <c r="D5" s="1113"/>
      <c r="E5" s="1113"/>
      <c r="F5" s="1113"/>
      <c r="G5" s="1115"/>
      <c r="H5" s="140" t="s">
        <v>1174</v>
      </c>
      <c r="I5" s="139" t="s">
        <v>129</v>
      </c>
      <c r="J5" s="21" t="s">
        <v>130</v>
      </c>
      <c r="K5" s="22" t="s">
        <v>12</v>
      </c>
    </row>
    <row r="6" spans="1:17" s="23" customFormat="1" ht="58.15" customHeight="1">
      <c r="A6" s="1083" t="s">
        <v>801</v>
      </c>
      <c r="B6" s="316" t="s">
        <v>402</v>
      </c>
      <c r="C6" s="317">
        <v>5</v>
      </c>
      <c r="D6" s="317">
        <v>8</v>
      </c>
      <c r="E6" s="1086" t="s">
        <v>759</v>
      </c>
      <c r="F6" s="1089" t="s">
        <v>403</v>
      </c>
      <c r="G6" s="1092" t="s">
        <v>404</v>
      </c>
      <c r="H6" s="318"/>
      <c r="I6" s="1095">
        <f>SUM(I14,I24,I31,I38)</f>
        <v>1855476052</v>
      </c>
      <c r="J6" s="1097">
        <f>SUM(J14,J24,J31,J38)</f>
        <v>78907560</v>
      </c>
      <c r="K6" s="1099">
        <f>SUM(K14,K24,K31,K38)</f>
        <v>1776568492</v>
      </c>
      <c r="L6" s="319"/>
      <c r="M6" s="319"/>
      <c r="N6" s="320"/>
      <c r="O6" s="320"/>
      <c r="P6" s="320"/>
      <c r="Q6" s="108"/>
    </row>
    <row r="7" spans="1:17" s="23" customFormat="1" ht="82.15" customHeight="1">
      <c r="A7" s="1084"/>
      <c r="B7" s="321" t="s">
        <v>803</v>
      </c>
      <c r="C7" s="322">
        <v>0.7</v>
      </c>
      <c r="D7" s="322">
        <v>0.75</v>
      </c>
      <c r="E7" s="1087"/>
      <c r="F7" s="1090"/>
      <c r="G7" s="1093"/>
      <c r="H7" s="318"/>
      <c r="I7" s="1096"/>
      <c r="J7" s="1098"/>
      <c r="K7" s="1100"/>
      <c r="L7" s="319"/>
      <c r="M7" s="319"/>
      <c r="N7" s="323"/>
      <c r="O7" s="324"/>
      <c r="P7" s="324"/>
      <c r="Q7" s="110"/>
    </row>
    <row r="8" spans="1:17" s="23" customFormat="1" ht="49.9" customHeight="1" thickBot="1">
      <c r="A8" s="1085"/>
      <c r="B8" s="325" t="s">
        <v>804</v>
      </c>
      <c r="C8" s="326" t="s">
        <v>405</v>
      </c>
      <c r="D8" s="326" t="s">
        <v>406</v>
      </c>
      <c r="E8" s="1088"/>
      <c r="F8" s="1091"/>
      <c r="G8" s="1094"/>
      <c r="H8" s="318"/>
      <c r="I8" s="1096"/>
      <c r="J8" s="1098"/>
      <c r="K8" s="1100"/>
      <c r="L8" s="319"/>
      <c r="M8" s="319"/>
      <c r="N8" s="323"/>
      <c r="O8" s="324"/>
      <c r="P8" s="324"/>
      <c r="Q8" s="110"/>
    </row>
    <row r="9" spans="1:17" ht="28.15" customHeight="1">
      <c r="A9" s="1083" t="s">
        <v>802</v>
      </c>
      <c r="B9" s="1118" t="s">
        <v>805</v>
      </c>
      <c r="C9" s="1118">
        <v>260</v>
      </c>
      <c r="D9" s="1118" t="s">
        <v>407</v>
      </c>
      <c r="E9" s="1089" t="s">
        <v>760</v>
      </c>
      <c r="F9" s="1089" t="s">
        <v>408</v>
      </c>
      <c r="G9" s="1092"/>
      <c r="H9" s="318" t="s">
        <v>707</v>
      </c>
      <c r="I9" s="327">
        <v>9800000</v>
      </c>
      <c r="J9" s="328">
        <v>5000000</v>
      </c>
      <c r="K9" s="328">
        <v>4800000</v>
      </c>
      <c r="L9" s="329"/>
      <c r="M9" s="330"/>
      <c r="N9" s="323"/>
      <c r="O9" s="331"/>
      <c r="P9" s="324"/>
      <c r="Q9" s="111"/>
    </row>
    <row r="10" spans="1:17" ht="31.9" customHeight="1">
      <c r="A10" s="1084"/>
      <c r="B10" s="1119"/>
      <c r="C10" s="1119"/>
      <c r="D10" s="1119"/>
      <c r="E10" s="1090"/>
      <c r="F10" s="1090"/>
      <c r="G10" s="1093"/>
      <c r="H10" s="318" t="s">
        <v>643</v>
      </c>
      <c r="I10" s="327">
        <v>1000000</v>
      </c>
      <c r="J10" s="332">
        <v>0</v>
      </c>
      <c r="K10" s="328">
        <v>1000000</v>
      </c>
      <c r="L10" s="329"/>
      <c r="M10" s="330"/>
      <c r="N10" s="323"/>
      <c r="O10" s="331"/>
      <c r="P10" s="324"/>
      <c r="Q10" s="111"/>
    </row>
    <row r="11" spans="1:17" ht="28.9" customHeight="1">
      <c r="A11" s="1084"/>
      <c r="B11" s="1120"/>
      <c r="C11" s="1120"/>
      <c r="D11" s="1120"/>
      <c r="E11" s="1090"/>
      <c r="F11" s="1090"/>
      <c r="G11" s="1093"/>
      <c r="H11" s="318" t="s">
        <v>668</v>
      </c>
      <c r="I11" s="327">
        <v>1200000</v>
      </c>
      <c r="J11" s="328">
        <v>600000</v>
      </c>
      <c r="K11" s="328">
        <v>600000</v>
      </c>
      <c r="L11" s="329"/>
      <c r="M11" s="330"/>
      <c r="N11" s="323"/>
      <c r="O11" s="331"/>
      <c r="P11" s="324"/>
      <c r="Q11" s="109"/>
    </row>
    <row r="12" spans="1:17" s="24" customFormat="1" ht="70.150000000000006" customHeight="1">
      <c r="A12" s="1084"/>
      <c r="B12" s="333" t="s">
        <v>806</v>
      </c>
      <c r="C12" s="322">
        <v>0.66</v>
      </c>
      <c r="D12" s="322">
        <v>0.9</v>
      </c>
      <c r="E12" s="1090"/>
      <c r="F12" s="1090"/>
      <c r="G12" s="1093"/>
      <c r="H12" s="318" t="s">
        <v>668</v>
      </c>
      <c r="I12" s="327">
        <v>1300000</v>
      </c>
      <c r="J12" s="328">
        <v>500000</v>
      </c>
      <c r="K12" s="328">
        <v>800000</v>
      </c>
      <c r="L12" s="334"/>
      <c r="M12" s="335"/>
      <c r="N12" s="323"/>
      <c r="O12" s="331"/>
      <c r="P12" s="324"/>
      <c r="Q12" s="111"/>
    </row>
    <row r="13" spans="1:17" ht="49.15" customHeight="1" thickBot="1">
      <c r="A13" s="1085"/>
      <c r="B13" s="326" t="s">
        <v>807</v>
      </c>
      <c r="C13" s="336" t="s">
        <v>409</v>
      </c>
      <c r="D13" s="326" t="s">
        <v>410</v>
      </c>
      <c r="E13" s="1091"/>
      <c r="F13" s="1091"/>
      <c r="G13" s="1094"/>
      <c r="H13" s="318" t="s">
        <v>656</v>
      </c>
      <c r="I13" s="327">
        <v>210500000</v>
      </c>
      <c r="J13" s="328">
        <v>5500000</v>
      </c>
      <c r="K13" s="328">
        <v>205000000</v>
      </c>
      <c r="L13" s="337"/>
      <c r="M13" s="338"/>
      <c r="N13" s="339"/>
      <c r="O13" s="331"/>
      <c r="P13" s="324"/>
      <c r="Q13" s="111"/>
    </row>
    <row r="14" spans="1:17" ht="29.45" customHeight="1" thickBot="1">
      <c r="A14" s="340"/>
      <c r="B14" s="341"/>
      <c r="C14" s="342"/>
      <c r="D14" s="341"/>
      <c r="E14" s="343"/>
      <c r="F14" s="343"/>
      <c r="G14" s="344"/>
      <c r="H14" s="345" t="s">
        <v>148</v>
      </c>
      <c r="I14" s="346">
        <f>SUM(I9:I13)</f>
        <v>223800000</v>
      </c>
      <c r="J14" s="347">
        <f>SUM(J9:J13)</f>
        <v>11600000</v>
      </c>
      <c r="K14" s="348">
        <f>SUM(K9:K13)</f>
        <v>212200000</v>
      </c>
      <c r="L14" s="337"/>
      <c r="M14" s="338"/>
      <c r="N14" s="339"/>
      <c r="O14" s="331"/>
      <c r="P14" s="324"/>
      <c r="Q14" s="111"/>
    </row>
    <row r="15" spans="1:17" ht="38.450000000000003" customHeight="1">
      <c r="A15" s="1116" t="s">
        <v>808</v>
      </c>
      <c r="B15" s="1118" t="s">
        <v>809</v>
      </c>
      <c r="C15" s="1121" t="s">
        <v>411</v>
      </c>
      <c r="D15" s="1121" t="s">
        <v>412</v>
      </c>
      <c r="E15" s="1118" t="s">
        <v>746</v>
      </c>
      <c r="F15" s="1118" t="s">
        <v>413</v>
      </c>
      <c r="G15" s="1125" t="s">
        <v>414</v>
      </c>
      <c r="H15" s="333" t="s">
        <v>656</v>
      </c>
      <c r="I15" s="349">
        <v>5816000</v>
      </c>
      <c r="J15" s="350">
        <v>107000</v>
      </c>
      <c r="K15" s="351">
        <v>5709000</v>
      </c>
      <c r="L15" s="352"/>
      <c r="M15" s="330"/>
      <c r="N15" s="323"/>
      <c r="O15" s="331"/>
      <c r="P15" s="324"/>
      <c r="Q15" s="111"/>
    </row>
    <row r="16" spans="1:17" ht="28.9" customHeight="1">
      <c r="A16" s="1117"/>
      <c r="B16" s="1119"/>
      <c r="C16" s="1122"/>
      <c r="D16" s="1122"/>
      <c r="E16" s="1119"/>
      <c r="F16" s="1119"/>
      <c r="G16" s="1126"/>
      <c r="H16" s="333" t="s">
        <v>752</v>
      </c>
      <c r="I16" s="353">
        <v>2500000</v>
      </c>
      <c r="J16" s="350">
        <v>2500000</v>
      </c>
      <c r="K16" s="351">
        <v>0</v>
      </c>
      <c r="L16" s="329"/>
      <c r="M16" s="330"/>
      <c r="N16" s="323"/>
      <c r="O16" s="331"/>
      <c r="P16" s="324"/>
      <c r="Q16" s="111"/>
    </row>
    <row r="17" spans="1:17" ht="27" customHeight="1">
      <c r="A17" s="1117"/>
      <c r="B17" s="1119"/>
      <c r="C17" s="1122"/>
      <c r="D17" s="1122"/>
      <c r="E17" s="1119"/>
      <c r="F17" s="1119"/>
      <c r="G17" s="1126"/>
      <c r="H17" s="333" t="s">
        <v>668</v>
      </c>
      <c r="I17" s="353">
        <v>3400000</v>
      </c>
      <c r="J17" s="350">
        <v>1050000</v>
      </c>
      <c r="K17" s="350">
        <v>2350000</v>
      </c>
      <c r="L17" s="329"/>
      <c r="M17" s="330"/>
      <c r="N17" s="323"/>
      <c r="O17" s="331"/>
      <c r="P17" s="324"/>
      <c r="Q17" s="111"/>
    </row>
    <row r="18" spans="1:17" ht="43.9" customHeight="1">
      <c r="A18" s="1117"/>
      <c r="B18" s="1120"/>
      <c r="C18" s="1123"/>
      <c r="D18" s="1123"/>
      <c r="E18" s="1119"/>
      <c r="F18" s="1119"/>
      <c r="G18" s="1126"/>
      <c r="H18" s="333" t="s">
        <v>707</v>
      </c>
      <c r="I18" s="353">
        <v>9000000</v>
      </c>
      <c r="J18" s="350">
        <v>7500000</v>
      </c>
      <c r="K18" s="350">
        <v>1500000</v>
      </c>
      <c r="L18" s="329"/>
      <c r="M18" s="330"/>
      <c r="N18" s="323"/>
      <c r="O18" s="331"/>
      <c r="P18" s="324"/>
      <c r="Q18" s="111"/>
    </row>
    <row r="19" spans="1:17" ht="42" customHeight="1">
      <c r="A19" s="1117"/>
      <c r="B19" s="1128" t="s">
        <v>810</v>
      </c>
      <c r="C19" s="1130">
        <v>1</v>
      </c>
      <c r="D19" s="1136">
        <v>9</v>
      </c>
      <c r="E19" s="1119"/>
      <c r="F19" s="1119"/>
      <c r="G19" s="1126"/>
      <c r="H19" s="333" t="s">
        <v>643</v>
      </c>
      <c r="I19" s="353">
        <v>5000000</v>
      </c>
      <c r="J19" s="351">
        <v>0</v>
      </c>
      <c r="K19" s="350">
        <v>5000000</v>
      </c>
      <c r="L19" s="329"/>
      <c r="M19" s="330"/>
      <c r="N19" s="323"/>
      <c r="O19" s="331"/>
      <c r="P19" s="324"/>
      <c r="Q19" s="109"/>
    </row>
    <row r="20" spans="1:17" ht="31.15" customHeight="1">
      <c r="A20" s="1117"/>
      <c r="B20" s="1129"/>
      <c r="C20" s="1123"/>
      <c r="D20" s="1137"/>
      <c r="E20" s="1119"/>
      <c r="F20" s="1119"/>
      <c r="G20" s="1126"/>
      <c r="H20" s="333" t="s">
        <v>641</v>
      </c>
      <c r="I20" s="353">
        <v>23103012</v>
      </c>
      <c r="J20" s="350">
        <v>775840</v>
      </c>
      <c r="K20" s="350">
        <v>22327172</v>
      </c>
      <c r="L20" s="329"/>
      <c r="M20" s="330"/>
      <c r="N20" s="323"/>
      <c r="O20" s="331"/>
      <c r="P20" s="331"/>
      <c r="Q20" s="111"/>
    </row>
    <row r="21" spans="1:17" ht="64.900000000000006" customHeight="1" thickBot="1">
      <c r="A21" s="1117"/>
      <c r="B21" s="354" t="s">
        <v>811</v>
      </c>
      <c r="C21" s="355" t="s">
        <v>415</v>
      </c>
      <c r="D21" s="354" t="s">
        <v>416</v>
      </c>
      <c r="E21" s="1124"/>
      <c r="F21" s="1124"/>
      <c r="G21" s="1127"/>
      <c r="H21" s="333" t="s">
        <v>644</v>
      </c>
      <c r="I21" s="353">
        <v>12500000</v>
      </c>
      <c r="J21" s="351">
        <v>0</v>
      </c>
      <c r="K21" s="350">
        <v>12500000</v>
      </c>
      <c r="L21" s="329"/>
      <c r="M21" s="330"/>
      <c r="N21" s="356"/>
      <c r="O21" s="357"/>
      <c r="P21" s="357"/>
      <c r="Q21" s="112"/>
    </row>
    <row r="22" spans="1:17" ht="55.15" customHeight="1">
      <c r="A22" s="1117"/>
      <c r="B22" s="358" t="s">
        <v>812</v>
      </c>
      <c r="C22" s="359" t="s">
        <v>417</v>
      </c>
      <c r="D22" s="360">
        <v>1</v>
      </c>
      <c r="E22" s="1118" t="s">
        <v>747</v>
      </c>
      <c r="F22" s="341" t="s">
        <v>418</v>
      </c>
      <c r="G22" s="361" t="s">
        <v>419</v>
      </c>
      <c r="H22" s="362" t="s">
        <v>744</v>
      </c>
      <c r="I22" s="353">
        <v>42000000</v>
      </c>
      <c r="J22" s="350">
        <v>10500000</v>
      </c>
      <c r="K22" s="351">
        <v>31500000</v>
      </c>
      <c r="L22" s="352"/>
      <c r="M22" s="330"/>
      <c r="N22" s="330"/>
      <c r="O22" s="363"/>
      <c r="P22" s="363"/>
      <c r="Q22" s="113"/>
    </row>
    <row r="23" spans="1:17" ht="75" customHeight="1">
      <c r="A23" s="1117"/>
      <c r="B23" s="364" t="s">
        <v>813</v>
      </c>
      <c r="C23" s="365" t="s">
        <v>420</v>
      </c>
      <c r="D23" s="366" t="s">
        <v>421</v>
      </c>
      <c r="E23" s="1119"/>
      <c r="F23" s="341"/>
      <c r="G23" s="361"/>
      <c r="H23" s="362" t="s">
        <v>656</v>
      </c>
      <c r="I23" s="353">
        <v>1440000000</v>
      </c>
      <c r="J23" s="350">
        <v>0</v>
      </c>
      <c r="K23" s="350">
        <v>1440000000</v>
      </c>
      <c r="L23" s="329"/>
      <c r="M23" s="330"/>
      <c r="N23" s="330"/>
      <c r="O23" s="367"/>
      <c r="P23" s="367"/>
      <c r="Q23" s="25"/>
    </row>
    <row r="24" spans="1:17" ht="25.9" customHeight="1" thickBot="1">
      <c r="A24" s="368"/>
      <c r="B24" s="369"/>
      <c r="C24" s="370"/>
      <c r="D24" s="371"/>
      <c r="E24" s="341"/>
      <c r="F24" s="341"/>
      <c r="G24" s="361"/>
      <c r="H24" s="372" t="s">
        <v>157</v>
      </c>
      <c r="I24" s="373">
        <f>SUM(I15:I23)</f>
        <v>1543319012</v>
      </c>
      <c r="J24" s="374">
        <f>SUM(J15:J23)</f>
        <v>22432840</v>
      </c>
      <c r="K24" s="375">
        <f>SUM(K15:K23)</f>
        <v>1520886172</v>
      </c>
      <c r="L24" s="367"/>
      <c r="M24" s="330"/>
      <c r="N24" s="330"/>
      <c r="O24" s="330"/>
      <c r="P24" s="330"/>
    </row>
    <row r="25" spans="1:17" s="23" customFormat="1" ht="138" customHeight="1">
      <c r="A25" s="1138" t="s">
        <v>814</v>
      </c>
      <c r="B25" s="376" t="s">
        <v>815</v>
      </c>
      <c r="C25" s="377" t="s">
        <v>754</v>
      </c>
      <c r="D25" s="378" t="s">
        <v>753</v>
      </c>
      <c r="E25" s="1089" t="s">
        <v>761</v>
      </c>
      <c r="F25" s="1118" t="s">
        <v>422</v>
      </c>
      <c r="G25" s="1141"/>
      <c r="H25" s="379" t="s">
        <v>668</v>
      </c>
      <c r="I25" s="380">
        <v>3500000</v>
      </c>
      <c r="J25" s="381">
        <v>1300000</v>
      </c>
      <c r="K25" s="382">
        <v>2200000</v>
      </c>
      <c r="L25" s="329"/>
      <c r="M25" s="319"/>
      <c r="N25" s="319"/>
      <c r="O25" s="319"/>
      <c r="P25" s="319"/>
    </row>
    <row r="26" spans="1:17" s="23" customFormat="1" ht="125.45" customHeight="1">
      <c r="A26" s="1139"/>
      <c r="B26" s="383"/>
      <c r="C26" s="343"/>
      <c r="D26" s="384"/>
      <c r="E26" s="1090"/>
      <c r="F26" s="1119"/>
      <c r="G26" s="1142"/>
      <c r="H26" s="379" t="s">
        <v>744</v>
      </c>
      <c r="I26" s="385">
        <v>30000000</v>
      </c>
      <c r="J26" s="386">
        <v>17000000</v>
      </c>
      <c r="K26" s="387">
        <v>13000000</v>
      </c>
      <c r="L26" s="329"/>
      <c r="M26" s="319"/>
      <c r="N26" s="319"/>
      <c r="O26" s="319"/>
      <c r="P26" s="319"/>
    </row>
    <row r="27" spans="1:17" s="23" customFormat="1" ht="125.45" customHeight="1">
      <c r="A27" s="1139"/>
      <c r="B27" s="1128" t="s">
        <v>816</v>
      </c>
      <c r="C27" s="1135"/>
      <c r="D27" s="1135" t="s">
        <v>423</v>
      </c>
      <c r="E27" s="1090"/>
      <c r="F27" s="1119"/>
      <c r="G27" s="1142"/>
      <c r="H27" s="379" t="s">
        <v>707</v>
      </c>
      <c r="I27" s="385">
        <v>8800000</v>
      </c>
      <c r="J27" s="386">
        <v>3800000</v>
      </c>
      <c r="K27" s="387">
        <v>5000000</v>
      </c>
      <c r="L27" s="329"/>
      <c r="M27" s="319"/>
      <c r="N27" s="319"/>
      <c r="O27" s="319"/>
      <c r="P27" s="319"/>
    </row>
    <row r="28" spans="1:17" s="23" customFormat="1" ht="40.9" customHeight="1">
      <c r="A28" s="1139"/>
      <c r="B28" s="1129"/>
      <c r="C28" s="1120"/>
      <c r="D28" s="1120"/>
      <c r="E28" s="1090"/>
      <c r="F28" s="1119"/>
      <c r="G28" s="1142"/>
      <c r="H28" s="379" t="s">
        <v>641</v>
      </c>
      <c r="I28" s="385">
        <v>2098432</v>
      </c>
      <c r="J28" s="386">
        <v>299776</v>
      </c>
      <c r="K28" s="387">
        <v>1798656</v>
      </c>
      <c r="L28" s="329"/>
      <c r="M28" s="319"/>
      <c r="N28" s="319"/>
      <c r="O28" s="319"/>
      <c r="P28" s="319"/>
    </row>
    <row r="29" spans="1:17" s="23" customFormat="1" ht="81.400000000000006" customHeight="1" thickBot="1">
      <c r="A29" s="1140"/>
      <c r="B29" s="354" t="s">
        <v>817</v>
      </c>
      <c r="C29" s="355" t="s">
        <v>424</v>
      </c>
      <c r="D29" s="388">
        <v>0.8</v>
      </c>
      <c r="E29" s="1091"/>
      <c r="F29" s="1124"/>
      <c r="G29" s="1143"/>
      <c r="H29" s="379" t="s">
        <v>643</v>
      </c>
      <c r="I29" s="389">
        <v>7500000</v>
      </c>
      <c r="J29" s="390" t="s">
        <v>777</v>
      </c>
      <c r="K29" s="391">
        <v>7500000</v>
      </c>
      <c r="L29" s="352"/>
      <c r="M29" s="319"/>
      <c r="N29" s="392"/>
      <c r="O29" s="319"/>
      <c r="P29" s="319"/>
    </row>
    <row r="30" spans="1:17" s="23" customFormat="1" ht="81.400000000000006" customHeight="1">
      <c r="A30" s="368"/>
      <c r="B30" s="383"/>
      <c r="C30" s="343"/>
      <c r="D30" s="384"/>
      <c r="E30" s="343"/>
      <c r="F30" s="341"/>
      <c r="G30" s="393"/>
      <c r="H30" s="379" t="s">
        <v>656</v>
      </c>
      <c r="I30" s="385">
        <v>1500000</v>
      </c>
      <c r="J30" s="394">
        <v>0</v>
      </c>
      <c r="K30" s="387">
        <v>1500000</v>
      </c>
      <c r="L30" s="352"/>
      <c r="M30" s="319"/>
      <c r="N30" s="392"/>
      <c r="O30" s="319"/>
      <c r="P30" s="319"/>
    </row>
    <row r="31" spans="1:17" s="23" customFormat="1" ht="34.15" customHeight="1" thickBot="1">
      <c r="A31" s="368"/>
      <c r="B31" s="395"/>
      <c r="C31" s="343"/>
      <c r="D31" s="384"/>
      <c r="E31" s="343"/>
      <c r="F31" s="341"/>
      <c r="G31" s="393"/>
      <c r="H31" s="396" t="s">
        <v>818</v>
      </c>
      <c r="I31" s="373">
        <f>SUM(I25:I30)</f>
        <v>53398432</v>
      </c>
      <c r="J31" s="397">
        <f>SUM(J25:J30)</f>
        <v>22399776</v>
      </c>
      <c r="K31" s="398">
        <f>SUM(K25:K30)</f>
        <v>30998656</v>
      </c>
      <c r="L31" s="319"/>
      <c r="M31" s="319"/>
      <c r="N31" s="319"/>
      <c r="O31" s="319"/>
      <c r="P31" s="319"/>
    </row>
    <row r="32" spans="1:17" ht="112.9" customHeight="1">
      <c r="A32" s="1131" t="s">
        <v>819</v>
      </c>
      <c r="B32" s="399" t="s">
        <v>820</v>
      </c>
      <c r="C32" s="317" t="s">
        <v>425</v>
      </c>
      <c r="D32" s="317" t="s">
        <v>426</v>
      </c>
      <c r="E32" s="1118" t="s">
        <v>762</v>
      </c>
      <c r="F32" s="1118" t="s">
        <v>427</v>
      </c>
      <c r="G32" s="1125"/>
      <c r="H32" s="333" t="s">
        <v>668</v>
      </c>
      <c r="I32" s="380">
        <v>2000000</v>
      </c>
      <c r="J32" s="381">
        <v>900000</v>
      </c>
      <c r="K32" s="382">
        <v>1100000</v>
      </c>
      <c r="L32" s="329"/>
      <c r="M32" s="330"/>
      <c r="N32" s="330"/>
      <c r="O32" s="330"/>
      <c r="P32" s="330"/>
    </row>
    <row r="33" spans="1:16" ht="163.9" customHeight="1">
      <c r="A33" s="1132"/>
      <c r="B33" s="333" t="s">
        <v>821</v>
      </c>
      <c r="C33" s="333">
        <v>169</v>
      </c>
      <c r="D33" s="333" t="s">
        <v>428</v>
      </c>
      <c r="E33" s="1119"/>
      <c r="F33" s="1119"/>
      <c r="G33" s="1126"/>
      <c r="H33" s="333" t="s">
        <v>656</v>
      </c>
      <c r="I33" s="385">
        <v>2974000</v>
      </c>
      <c r="J33" s="386">
        <v>0</v>
      </c>
      <c r="K33" s="387">
        <v>2974000</v>
      </c>
      <c r="L33" s="329"/>
      <c r="M33" s="330"/>
      <c r="N33" s="330"/>
      <c r="O33" s="330"/>
      <c r="P33" s="330"/>
    </row>
    <row r="34" spans="1:16" ht="49.15" customHeight="1">
      <c r="A34" s="1132"/>
      <c r="B34" s="1128" t="s">
        <v>822</v>
      </c>
      <c r="C34" s="1135" t="s">
        <v>429</v>
      </c>
      <c r="D34" s="1135" t="s">
        <v>430</v>
      </c>
      <c r="E34" s="1119"/>
      <c r="F34" s="1119"/>
      <c r="G34" s="1126"/>
      <c r="H34" s="333" t="s">
        <v>707</v>
      </c>
      <c r="I34" s="385">
        <v>21500000</v>
      </c>
      <c r="J34" s="386">
        <v>21500000</v>
      </c>
      <c r="K34" s="387">
        <v>0</v>
      </c>
      <c r="L34" s="329"/>
      <c r="M34" s="330"/>
      <c r="N34" s="330"/>
      <c r="O34" s="330"/>
      <c r="P34" s="330"/>
    </row>
    <row r="35" spans="1:16" ht="37.15" customHeight="1">
      <c r="A35" s="1132"/>
      <c r="B35" s="1134"/>
      <c r="C35" s="1119"/>
      <c r="D35" s="1119"/>
      <c r="E35" s="1119"/>
      <c r="F35" s="1119"/>
      <c r="G35" s="1126"/>
      <c r="H35" s="333" t="s">
        <v>644</v>
      </c>
      <c r="I35" s="385">
        <v>7600000</v>
      </c>
      <c r="J35" s="386">
        <v>0</v>
      </c>
      <c r="K35" s="387">
        <v>7600000</v>
      </c>
      <c r="L35" s="329"/>
      <c r="M35" s="330"/>
      <c r="N35" s="330"/>
      <c r="O35" s="330"/>
      <c r="P35" s="330"/>
    </row>
    <row r="36" spans="1:16" ht="30.4" customHeight="1">
      <c r="A36" s="1132"/>
      <c r="B36" s="1129"/>
      <c r="C36" s="1120"/>
      <c r="D36" s="1119"/>
      <c r="E36" s="1119"/>
      <c r="F36" s="1119"/>
      <c r="G36" s="1126"/>
      <c r="H36" s="333" t="s">
        <v>641</v>
      </c>
      <c r="I36" s="385">
        <v>524608</v>
      </c>
      <c r="J36" s="386">
        <v>74944</v>
      </c>
      <c r="K36" s="387">
        <v>449664</v>
      </c>
      <c r="L36" s="329"/>
      <c r="M36" s="330"/>
      <c r="N36" s="330"/>
      <c r="O36" s="330"/>
      <c r="P36" s="330"/>
    </row>
    <row r="37" spans="1:16" ht="48.4" customHeight="1" thickBot="1">
      <c r="A37" s="1133"/>
      <c r="B37" s="400"/>
      <c r="C37" s="326"/>
      <c r="D37" s="401"/>
      <c r="E37" s="1124"/>
      <c r="F37" s="1124"/>
      <c r="G37" s="1127"/>
      <c r="H37" s="333" t="s">
        <v>643</v>
      </c>
      <c r="I37" s="389">
        <v>360000</v>
      </c>
      <c r="J37" s="402">
        <v>0</v>
      </c>
      <c r="K37" s="391">
        <v>360000</v>
      </c>
      <c r="L37" s="329"/>
      <c r="M37" s="330"/>
      <c r="N37" s="330"/>
      <c r="O37" s="330"/>
      <c r="P37" s="330"/>
    </row>
    <row r="38" spans="1:16" ht="58.15" customHeight="1">
      <c r="A38" s="403"/>
      <c r="B38" s="403"/>
      <c r="C38" s="403"/>
      <c r="D38" s="403"/>
      <c r="E38" s="403"/>
      <c r="F38" s="403"/>
      <c r="G38" s="403"/>
      <c r="H38" s="404" t="s">
        <v>823</v>
      </c>
      <c r="I38" s="405">
        <f>SUM(I32:I37)</f>
        <v>34958608</v>
      </c>
      <c r="J38" s="405">
        <f>SUM(J32:J37)</f>
        <v>22474944</v>
      </c>
      <c r="K38" s="405">
        <f>SUM(K32:K37)</f>
        <v>12483664</v>
      </c>
      <c r="L38" s="330"/>
      <c r="M38" s="330"/>
      <c r="N38" s="330"/>
      <c r="O38" s="330"/>
      <c r="P38" s="330"/>
    </row>
    <row r="39" spans="1:16" ht="13.9" customHeight="1">
      <c r="A39" s="406" t="s">
        <v>431</v>
      </c>
      <c r="B39" s="403"/>
      <c r="C39" s="403"/>
      <c r="D39" s="403"/>
      <c r="E39" s="403"/>
      <c r="F39" s="403"/>
      <c r="G39" s="403"/>
      <c r="H39" s="407"/>
      <c r="I39" s="403"/>
      <c r="J39" s="403"/>
      <c r="K39" s="403"/>
      <c r="L39" s="330"/>
      <c r="M39" s="330"/>
      <c r="N39" s="330"/>
      <c r="O39" s="330"/>
      <c r="P39" s="330"/>
    </row>
    <row r="40" spans="1:16" ht="13.9" customHeight="1">
      <c r="A40" s="406" t="s">
        <v>432</v>
      </c>
      <c r="B40" s="403"/>
      <c r="C40" s="403"/>
      <c r="D40" s="403"/>
      <c r="E40" s="403"/>
      <c r="F40" s="403"/>
      <c r="G40" s="403"/>
      <c r="H40" s="407"/>
      <c r="I40" s="403"/>
      <c r="J40" s="403"/>
      <c r="K40" s="403"/>
      <c r="L40" s="330"/>
      <c r="M40" s="330"/>
      <c r="N40" s="330"/>
      <c r="O40" s="330"/>
      <c r="P40" s="330"/>
    </row>
    <row r="41" spans="1:16" ht="13.9" customHeight="1">
      <c r="A41" s="406" t="s">
        <v>433</v>
      </c>
      <c r="B41" s="403"/>
      <c r="C41" s="403"/>
      <c r="D41" s="403"/>
      <c r="E41" s="403"/>
      <c r="F41" s="403"/>
      <c r="G41" s="403"/>
      <c r="H41" s="407"/>
      <c r="I41" s="403"/>
      <c r="J41" s="403"/>
      <c r="K41" s="403"/>
      <c r="L41" s="330"/>
      <c r="M41" s="330"/>
      <c r="N41" s="330"/>
      <c r="O41" s="330"/>
      <c r="P41" s="330"/>
    </row>
    <row r="42" spans="1:16" ht="13.9" customHeight="1">
      <c r="A42" s="406" t="s">
        <v>434</v>
      </c>
      <c r="B42" s="403"/>
      <c r="C42" s="403"/>
      <c r="D42" s="403"/>
      <c r="E42" s="403"/>
      <c r="F42" s="403"/>
      <c r="G42" s="403"/>
      <c r="H42" s="407"/>
      <c r="I42" s="403"/>
      <c r="J42" s="403"/>
      <c r="K42" s="403"/>
      <c r="L42" s="330"/>
      <c r="M42" s="330"/>
      <c r="N42" s="330"/>
      <c r="O42" s="330"/>
      <c r="P42" s="330"/>
    </row>
    <row r="43" spans="1:16" ht="13.9" customHeight="1">
      <c r="A43" s="406" t="s">
        <v>435</v>
      </c>
      <c r="B43" s="403"/>
      <c r="C43" s="403"/>
      <c r="D43" s="403"/>
      <c r="E43" s="403"/>
      <c r="F43" s="403"/>
      <c r="G43" s="403"/>
      <c r="H43" s="407"/>
      <c r="I43" s="403"/>
      <c r="J43" s="403"/>
      <c r="K43" s="403"/>
      <c r="L43" s="330"/>
      <c r="M43" s="330"/>
      <c r="N43" s="330"/>
      <c r="O43" s="330"/>
      <c r="P43" s="330"/>
    </row>
    <row r="44" spans="1:16" ht="15" customHeight="1" thickBot="1">
      <c r="A44" s="403"/>
      <c r="B44" s="403"/>
      <c r="C44" s="403"/>
      <c r="D44" s="403"/>
      <c r="E44" s="403"/>
      <c r="F44" s="403"/>
      <c r="G44" s="403"/>
      <c r="H44" s="407"/>
      <c r="I44" s="403"/>
      <c r="J44" s="403"/>
      <c r="K44" s="403"/>
      <c r="L44" s="330"/>
      <c r="M44" s="330"/>
      <c r="N44" s="330"/>
      <c r="O44" s="330"/>
      <c r="P44" s="330"/>
    </row>
    <row r="45" spans="1:16" ht="15.75" thickBot="1">
      <c r="A45" s="1153" t="s">
        <v>436</v>
      </c>
      <c r="B45" s="1155" t="s">
        <v>3</v>
      </c>
      <c r="C45" s="1155" t="s">
        <v>4</v>
      </c>
      <c r="D45" s="1155" t="s">
        <v>5</v>
      </c>
      <c r="E45" s="1155" t="s">
        <v>128</v>
      </c>
      <c r="F45" s="1155" t="s">
        <v>7</v>
      </c>
      <c r="G45" s="1161" t="s">
        <v>8</v>
      </c>
      <c r="H45" s="408"/>
      <c r="I45" s="1144" t="s">
        <v>437</v>
      </c>
      <c r="J45" s="1145"/>
      <c r="K45" s="1146"/>
      <c r="L45" s="330"/>
      <c r="M45" s="330"/>
      <c r="N45" s="330"/>
      <c r="O45" s="330"/>
      <c r="P45" s="330"/>
    </row>
    <row r="46" spans="1:16" ht="46.15" customHeight="1" thickBot="1">
      <c r="A46" s="1154"/>
      <c r="B46" s="1156"/>
      <c r="C46" s="1156"/>
      <c r="D46" s="1156"/>
      <c r="E46" s="1156"/>
      <c r="F46" s="1156"/>
      <c r="G46" s="1162"/>
      <c r="H46" s="408"/>
      <c r="I46" s="409" t="s">
        <v>129</v>
      </c>
      <c r="J46" s="410" t="s">
        <v>130</v>
      </c>
      <c r="K46" s="411" t="s">
        <v>12</v>
      </c>
      <c r="L46" s="330"/>
      <c r="M46" s="330"/>
      <c r="N46" s="330"/>
      <c r="O46" s="330"/>
      <c r="P46" s="330"/>
    </row>
    <row r="47" spans="1:16" ht="114" customHeight="1">
      <c r="A47" s="1147" t="s">
        <v>824</v>
      </c>
      <c r="B47" s="412" t="s">
        <v>825</v>
      </c>
      <c r="C47" s="412" t="s">
        <v>438</v>
      </c>
      <c r="D47" s="413" t="s">
        <v>439</v>
      </c>
      <c r="E47" s="1149" t="s">
        <v>748</v>
      </c>
      <c r="F47" s="1149" t="s">
        <v>440</v>
      </c>
      <c r="G47" s="1151" t="s">
        <v>441</v>
      </c>
      <c r="H47" s="414"/>
      <c r="I47" s="415"/>
      <c r="J47" s="416"/>
      <c r="K47" s="417"/>
      <c r="L47" s="330"/>
      <c r="M47" s="330"/>
      <c r="N47" s="330"/>
      <c r="O47" s="330"/>
      <c r="P47" s="330"/>
    </row>
    <row r="48" spans="1:16" ht="147" customHeight="1" thickBot="1">
      <c r="A48" s="1148"/>
      <c r="B48" s="418" t="s">
        <v>826</v>
      </c>
      <c r="C48" s="419" t="s">
        <v>442</v>
      </c>
      <c r="D48" s="420" t="s">
        <v>443</v>
      </c>
      <c r="E48" s="1150"/>
      <c r="F48" s="1150"/>
      <c r="G48" s="1152"/>
      <c r="H48" s="414"/>
      <c r="I48" s="421">
        <f>SUM(I54,I58,I61,I66)</f>
        <v>7907439</v>
      </c>
      <c r="J48" s="421">
        <f>SUM(J54,J58,J61,J66)</f>
        <v>3700000</v>
      </c>
      <c r="K48" s="422">
        <f>SUM(K54,K58,K61,K66)</f>
        <v>4207439</v>
      </c>
      <c r="L48" s="330"/>
      <c r="M48" s="330"/>
      <c r="N48" s="330"/>
      <c r="O48" s="330"/>
      <c r="P48" s="330"/>
    </row>
    <row r="49" spans="1:16" ht="129.4" customHeight="1">
      <c r="A49" s="1149" t="s">
        <v>827</v>
      </c>
      <c r="B49" s="423" t="s">
        <v>828</v>
      </c>
      <c r="C49" s="423" t="s">
        <v>444</v>
      </c>
      <c r="D49" s="423" t="s">
        <v>445</v>
      </c>
      <c r="E49" s="1149" t="s">
        <v>763</v>
      </c>
      <c r="F49" s="1149" t="s">
        <v>446</v>
      </c>
      <c r="G49" s="1158"/>
      <c r="H49" s="362" t="s">
        <v>686</v>
      </c>
      <c r="I49" s="353">
        <v>100000</v>
      </c>
      <c r="J49" s="351">
        <v>0</v>
      </c>
      <c r="K49" s="350">
        <v>100000</v>
      </c>
      <c r="L49" s="329"/>
      <c r="M49" s="330"/>
      <c r="N49" s="330"/>
      <c r="O49" s="330"/>
      <c r="P49" s="330"/>
    </row>
    <row r="50" spans="1:16" ht="73.150000000000006" customHeight="1">
      <c r="A50" s="1157"/>
      <c r="B50" s="423" t="s">
        <v>829</v>
      </c>
      <c r="C50" s="423" t="s">
        <v>447</v>
      </c>
      <c r="D50" s="423" t="s">
        <v>448</v>
      </c>
      <c r="E50" s="1157"/>
      <c r="F50" s="1157"/>
      <c r="G50" s="1158"/>
      <c r="H50" s="362" t="s">
        <v>644</v>
      </c>
      <c r="I50" s="353">
        <v>1200000</v>
      </c>
      <c r="J50" s="350">
        <v>600000</v>
      </c>
      <c r="K50" s="350">
        <v>600000</v>
      </c>
      <c r="L50" s="329"/>
      <c r="M50" s="330"/>
      <c r="N50" s="330"/>
      <c r="O50" s="330"/>
      <c r="P50" s="330"/>
    </row>
    <row r="51" spans="1:16" ht="54.4" customHeight="1">
      <c r="A51" s="1157"/>
      <c r="B51" s="423" t="s">
        <v>830</v>
      </c>
      <c r="C51" s="423" t="s">
        <v>449</v>
      </c>
      <c r="D51" s="423" t="s">
        <v>450</v>
      </c>
      <c r="E51" s="1157"/>
      <c r="F51" s="1157"/>
      <c r="G51" s="1158"/>
      <c r="H51" s="362" t="s">
        <v>656</v>
      </c>
      <c r="I51" s="353">
        <v>350000</v>
      </c>
      <c r="J51" s="351">
        <v>0</v>
      </c>
      <c r="K51" s="350">
        <v>350000</v>
      </c>
      <c r="L51" s="329"/>
      <c r="M51" s="330"/>
      <c r="N51" s="330"/>
      <c r="O51" s="330"/>
      <c r="P51" s="330"/>
    </row>
    <row r="52" spans="1:16" ht="84.6" customHeight="1">
      <c r="A52" s="1157"/>
      <c r="B52" s="423" t="s">
        <v>831</v>
      </c>
      <c r="C52" s="423" t="s">
        <v>451</v>
      </c>
      <c r="D52" s="423" t="s">
        <v>452</v>
      </c>
      <c r="E52" s="1157"/>
      <c r="F52" s="1157"/>
      <c r="G52" s="1158"/>
      <c r="H52" s="362" t="s">
        <v>668</v>
      </c>
      <c r="I52" s="353">
        <v>500000</v>
      </c>
      <c r="J52" s="351">
        <v>0</v>
      </c>
      <c r="K52" s="350">
        <v>500000</v>
      </c>
      <c r="L52" s="329"/>
      <c r="M52" s="330"/>
      <c r="N52" s="330"/>
      <c r="O52" s="330"/>
      <c r="P52" s="330"/>
    </row>
    <row r="53" spans="1:16" ht="84" customHeight="1">
      <c r="A53" s="1157"/>
      <c r="B53" s="423" t="s">
        <v>832</v>
      </c>
      <c r="C53" s="423" t="s">
        <v>453</v>
      </c>
      <c r="D53" s="423" t="s">
        <v>454</v>
      </c>
      <c r="E53" s="1157"/>
      <c r="F53" s="1157"/>
      <c r="G53" s="1158"/>
      <c r="H53" s="362"/>
      <c r="I53" s="416"/>
      <c r="J53" s="416"/>
      <c r="K53" s="424"/>
      <c r="L53" s="330"/>
      <c r="M53" s="330"/>
      <c r="N53" s="330"/>
      <c r="O53" s="330"/>
      <c r="P53" s="330"/>
    </row>
    <row r="54" spans="1:16" ht="26.45" customHeight="1" thickBot="1">
      <c r="A54" s="425"/>
      <c r="B54" s="423"/>
      <c r="C54" s="423"/>
      <c r="D54" s="423"/>
      <c r="E54" s="425"/>
      <c r="F54" s="425"/>
      <c r="G54" s="426"/>
      <c r="H54" s="372" t="s">
        <v>177</v>
      </c>
      <c r="I54" s="421">
        <f>SUM(I49:I53)</f>
        <v>2150000</v>
      </c>
      <c r="J54" s="427">
        <f>SUM(J49:J53)</f>
        <v>600000</v>
      </c>
      <c r="K54" s="428">
        <f>SUM(K49:K53)</f>
        <v>1550000</v>
      </c>
      <c r="L54" s="330"/>
      <c r="M54" s="330"/>
      <c r="N54" s="330"/>
      <c r="O54" s="330"/>
      <c r="P54" s="330"/>
    </row>
    <row r="55" spans="1:16" ht="46.15" customHeight="1">
      <c r="A55" s="1149" t="s">
        <v>833</v>
      </c>
      <c r="B55" s="412" t="s">
        <v>834</v>
      </c>
      <c r="C55" s="412">
        <v>0</v>
      </c>
      <c r="D55" s="412">
        <v>50</v>
      </c>
      <c r="E55" s="1149" t="s">
        <v>764</v>
      </c>
      <c r="F55" s="1149" t="s">
        <v>455</v>
      </c>
      <c r="G55" s="1159"/>
      <c r="H55" s="362" t="s">
        <v>644</v>
      </c>
      <c r="I55" s="429">
        <v>3907439</v>
      </c>
      <c r="J55" s="429">
        <v>2600000</v>
      </c>
      <c r="K55" s="430">
        <v>1307439</v>
      </c>
      <c r="L55" s="329"/>
      <c r="M55" s="330"/>
      <c r="N55" s="330"/>
      <c r="O55" s="330"/>
      <c r="P55" s="330"/>
    </row>
    <row r="56" spans="1:16" ht="60">
      <c r="A56" s="1157"/>
      <c r="B56" s="416" t="s">
        <v>835</v>
      </c>
      <c r="C56" s="423" t="s">
        <v>456</v>
      </c>
      <c r="D56" s="423" t="s">
        <v>457</v>
      </c>
      <c r="E56" s="1157"/>
      <c r="F56" s="1157"/>
      <c r="G56" s="1158"/>
      <c r="H56" s="362"/>
      <c r="I56" s="431"/>
      <c r="J56" s="431"/>
      <c r="K56" s="424"/>
      <c r="L56" s="330"/>
      <c r="M56" s="330"/>
      <c r="N56" s="330"/>
      <c r="O56" s="330"/>
      <c r="P56" s="330"/>
    </row>
    <row r="57" spans="1:16" ht="48" thickBot="1">
      <c r="A57" s="1150"/>
      <c r="B57" s="432" t="s">
        <v>836</v>
      </c>
      <c r="C57" s="418" t="s">
        <v>458</v>
      </c>
      <c r="D57" s="418" t="s">
        <v>459</v>
      </c>
      <c r="E57" s="1150"/>
      <c r="F57" s="1150"/>
      <c r="G57" s="1160"/>
      <c r="H57" s="362"/>
      <c r="I57" s="419"/>
      <c r="J57" s="419"/>
      <c r="K57" s="433"/>
      <c r="L57" s="330"/>
      <c r="M57" s="330"/>
      <c r="N57" s="330"/>
      <c r="O57" s="330"/>
      <c r="P57" s="330"/>
    </row>
    <row r="58" spans="1:16" ht="24" customHeight="1" thickBot="1">
      <c r="A58" s="425"/>
      <c r="B58" s="416"/>
      <c r="C58" s="423"/>
      <c r="D58" s="423"/>
      <c r="E58" s="425"/>
      <c r="F58" s="425"/>
      <c r="G58" s="426"/>
      <c r="H58" s="362" t="s">
        <v>837</v>
      </c>
      <c r="I58" s="434">
        <f>SUM(I55:I57)</f>
        <v>3907439</v>
      </c>
      <c r="J58" s="434">
        <f>SUM(J55:J57)</f>
        <v>2600000</v>
      </c>
      <c r="K58" s="435">
        <f>SUM(K55:K57)</f>
        <v>1307439</v>
      </c>
      <c r="L58" s="330"/>
      <c r="M58" s="330"/>
      <c r="N58" s="330"/>
      <c r="O58" s="330"/>
      <c r="P58" s="330"/>
    </row>
    <row r="59" spans="1:16" s="23" customFormat="1" ht="63.4" customHeight="1" thickBot="1">
      <c r="A59" s="1149" t="s">
        <v>840</v>
      </c>
      <c r="B59" s="431" t="s">
        <v>838</v>
      </c>
      <c r="C59" s="431" t="s">
        <v>460</v>
      </c>
      <c r="D59" s="431" t="s">
        <v>461</v>
      </c>
      <c r="E59" s="1149" t="s">
        <v>462</v>
      </c>
      <c r="F59" s="1149" t="s">
        <v>463</v>
      </c>
      <c r="G59" s="1164"/>
      <c r="H59" s="436" t="s">
        <v>686</v>
      </c>
      <c r="I59" s="437">
        <v>500000</v>
      </c>
      <c r="J59" s="437">
        <v>200000</v>
      </c>
      <c r="K59" s="438">
        <v>300000</v>
      </c>
      <c r="L59" s="329"/>
      <c r="M59" s="319"/>
      <c r="N59" s="319"/>
      <c r="O59" s="319"/>
      <c r="P59" s="319"/>
    </row>
    <row r="60" spans="1:16" s="23" customFormat="1" ht="92.65" customHeight="1" thickBot="1">
      <c r="A60" s="1150"/>
      <c r="B60" s="439" t="s">
        <v>839</v>
      </c>
      <c r="C60" s="318">
        <v>27</v>
      </c>
      <c r="D60" s="318">
        <v>1000</v>
      </c>
      <c r="E60" s="1163"/>
      <c r="F60" s="1150"/>
      <c r="G60" s="1165"/>
      <c r="H60" s="436" t="s">
        <v>644</v>
      </c>
      <c r="I60" s="440">
        <v>400000</v>
      </c>
      <c r="J60" s="440">
        <v>100000</v>
      </c>
      <c r="K60" s="441">
        <v>300000</v>
      </c>
      <c r="L60" s="329"/>
      <c r="M60" s="319"/>
      <c r="N60" s="319"/>
      <c r="O60" s="319"/>
      <c r="P60" s="319"/>
    </row>
    <row r="61" spans="1:16" s="23" customFormat="1" ht="19.899999999999999" customHeight="1" thickBot="1">
      <c r="A61" s="425"/>
      <c r="B61" s="442"/>
      <c r="C61" s="442"/>
      <c r="D61" s="442"/>
      <c r="E61" s="423"/>
      <c r="F61" s="425"/>
      <c r="G61" s="443"/>
      <c r="H61" s="444" t="s">
        <v>841</v>
      </c>
      <c r="I61" s="445">
        <f>SUM(I59:I60)</f>
        <v>900000</v>
      </c>
      <c r="J61" s="446">
        <f>SUM(J59:J60)</f>
        <v>300000</v>
      </c>
      <c r="K61" s="446">
        <f>SUM(K59:K60)</f>
        <v>600000</v>
      </c>
      <c r="L61" s="319"/>
      <c r="M61" s="319"/>
      <c r="N61" s="319"/>
      <c r="O61" s="319"/>
      <c r="P61" s="319"/>
    </row>
    <row r="62" spans="1:16" s="26" customFormat="1" ht="94.5" customHeight="1">
      <c r="A62" s="1149" t="s">
        <v>842</v>
      </c>
      <c r="B62" s="412" t="s">
        <v>843</v>
      </c>
      <c r="C62" s="423" t="s">
        <v>464</v>
      </c>
      <c r="D62" s="423">
        <v>4</v>
      </c>
      <c r="E62" s="1149" t="s">
        <v>749</v>
      </c>
      <c r="F62" s="1149" t="s">
        <v>465</v>
      </c>
      <c r="G62" s="1166"/>
      <c r="H62" s="351" t="s">
        <v>644</v>
      </c>
      <c r="I62" s="353">
        <v>400000</v>
      </c>
      <c r="J62" s="350">
        <v>200000</v>
      </c>
      <c r="K62" s="350">
        <v>200000</v>
      </c>
      <c r="L62" s="447"/>
      <c r="M62" s="448"/>
      <c r="N62" s="448"/>
      <c r="O62" s="448"/>
      <c r="P62" s="448"/>
    </row>
    <row r="63" spans="1:16" s="26" customFormat="1" ht="74.25" customHeight="1">
      <c r="A63" s="1157"/>
      <c r="B63" s="423" t="s">
        <v>844</v>
      </c>
      <c r="C63" s="423">
        <v>0</v>
      </c>
      <c r="D63" s="423" t="s">
        <v>466</v>
      </c>
      <c r="E63" s="1157"/>
      <c r="F63" s="1157"/>
      <c r="G63" s="1167"/>
      <c r="H63" s="351" t="s">
        <v>668</v>
      </c>
      <c r="I63" s="353">
        <v>500000</v>
      </c>
      <c r="J63" s="351">
        <v>0</v>
      </c>
      <c r="K63" s="449">
        <v>500000</v>
      </c>
      <c r="L63" s="447"/>
      <c r="M63" s="448"/>
      <c r="N63" s="448"/>
      <c r="O63" s="448"/>
      <c r="P63" s="448"/>
    </row>
    <row r="64" spans="1:16" s="26" customFormat="1" ht="86.25" customHeight="1">
      <c r="A64" s="1157"/>
      <c r="B64" s="1157" t="s">
        <v>845</v>
      </c>
      <c r="C64" s="1157">
        <v>0</v>
      </c>
      <c r="D64" s="1157" t="s">
        <v>467</v>
      </c>
      <c r="E64" s="1157"/>
      <c r="F64" s="1157"/>
      <c r="G64" s="1167"/>
      <c r="H64" s="351"/>
      <c r="I64" s="450"/>
      <c r="J64" s="351"/>
      <c r="K64" s="351"/>
      <c r="L64" s="451"/>
      <c r="M64" s="448"/>
      <c r="N64" s="448"/>
      <c r="O64" s="448"/>
      <c r="P64" s="448"/>
    </row>
    <row r="65" spans="1:16" s="26" customFormat="1" ht="112.15" customHeight="1" thickBot="1">
      <c r="A65" s="1150"/>
      <c r="B65" s="1150"/>
      <c r="C65" s="1150"/>
      <c r="D65" s="1150"/>
      <c r="E65" s="1150"/>
      <c r="F65" s="1150"/>
      <c r="G65" s="1168"/>
      <c r="H65" s="351" t="s">
        <v>656</v>
      </c>
      <c r="I65" s="353">
        <v>50000</v>
      </c>
      <c r="J65" s="351">
        <v>0</v>
      </c>
      <c r="K65" s="350">
        <v>50000</v>
      </c>
      <c r="L65" s="447"/>
      <c r="M65" s="448"/>
      <c r="N65" s="448"/>
      <c r="O65" s="448"/>
      <c r="P65" s="448"/>
    </row>
    <row r="66" spans="1:16" s="26" customFormat="1" ht="22.9" customHeight="1" thickBot="1">
      <c r="A66" s="425"/>
      <c r="B66" s="425"/>
      <c r="C66" s="425"/>
      <c r="D66" s="425"/>
      <c r="E66" s="425"/>
      <c r="F66" s="425"/>
      <c r="G66" s="452"/>
      <c r="H66" s="333"/>
      <c r="I66" s="453">
        <f>SUM(I62:I65)</f>
        <v>950000</v>
      </c>
      <c r="J66" s="453">
        <f>SUM(J62:J65)</f>
        <v>200000</v>
      </c>
      <c r="K66" s="182">
        <f>SUM(K62:K65)</f>
        <v>750000</v>
      </c>
      <c r="L66" s="448"/>
      <c r="M66" s="448"/>
      <c r="N66" s="448"/>
      <c r="O66" s="448"/>
      <c r="P66" s="448"/>
    </row>
    <row r="67" spans="1:16" ht="100.15" customHeight="1">
      <c r="A67" s="1147" t="s">
        <v>846</v>
      </c>
      <c r="B67" s="454" t="s">
        <v>847</v>
      </c>
      <c r="C67" s="413" t="s">
        <v>755</v>
      </c>
      <c r="D67" s="455" t="s">
        <v>756</v>
      </c>
      <c r="E67" s="1177" t="s">
        <v>765</v>
      </c>
      <c r="F67" s="1180" t="s">
        <v>468</v>
      </c>
      <c r="G67" s="1166" t="s">
        <v>469</v>
      </c>
      <c r="H67" s="333"/>
      <c r="I67" s="456">
        <f>SUM(I78,I83,I93,I102,I107)</f>
        <v>69333000</v>
      </c>
      <c r="J67" s="456">
        <f>SUM(J78,J83,J93,J102,J107)</f>
        <v>62032000</v>
      </c>
      <c r="K67" s="457">
        <f>SUM(K78,K83,K93,K102,K107)</f>
        <v>7301000</v>
      </c>
      <c r="L67" s="329"/>
      <c r="M67" s="330"/>
      <c r="N67" s="330"/>
      <c r="O67" s="330"/>
      <c r="P67" s="330"/>
    </row>
    <row r="68" spans="1:16" ht="53.65" customHeight="1">
      <c r="A68" s="1173"/>
      <c r="B68" s="458"/>
      <c r="C68" s="431"/>
      <c r="D68" s="431"/>
      <c r="E68" s="1178"/>
      <c r="F68" s="1181"/>
      <c r="G68" s="1167"/>
      <c r="H68" s="333"/>
      <c r="I68" s="416"/>
      <c r="J68" s="416"/>
      <c r="K68" s="424"/>
      <c r="L68" s="330"/>
      <c r="M68" s="330"/>
      <c r="N68" s="330"/>
      <c r="O68" s="330"/>
      <c r="P68" s="330"/>
    </row>
    <row r="69" spans="1:16" ht="82.15" customHeight="1">
      <c r="A69" s="1173"/>
      <c r="B69" s="431" t="s">
        <v>848</v>
      </c>
      <c r="C69" s="431" t="s">
        <v>470</v>
      </c>
      <c r="D69" s="431" t="s">
        <v>471</v>
      </c>
      <c r="E69" s="1178"/>
      <c r="F69" s="1181"/>
      <c r="G69" s="1167"/>
      <c r="H69" s="333"/>
      <c r="I69" s="416"/>
      <c r="J69" s="416"/>
      <c r="K69" s="424"/>
      <c r="L69" s="330"/>
      <c r="M69" s="330"/>
      <c r="N69" s="330"/>
      <c r="O69" s="330"/>
      <c r="P69" s="330"/>
    </row>
    <row r="70" spans="1:16" ht="109.15" customHeight="1" thickBot="1">
      <c r="A70" s="1148"/>
      <c r="B70" s="459" t="s">
        <v>849</v>
      </c>
      <c r="C70" s="419" t="s">
        <v>472</v>
      </c>
      <c r="D70" s="419" t="s">
        <v>473</v>
      </c>
      <c r="E70" s="1179"/>
      <c r="F70" s="1182"/>
      <c r="G70" s="1168"/>
      <c r="H70" s="333"/>
      <c r="I70" s="432"/>
      <c r="J70" s="432"/>
      <c r="K70" s="433"/>
      <c r="L70" s="330"/>
      <c r="M70" s="330"/>
      <c r="N70" s="330"/>
      <c r="O70" s="330"/>
      <c r="P70" s="330"/>
    </row>
    <row r="71" spans="1:16" ht="131.44999999999999" customHeight="1">
      <c r="A71" s="1147" t="s">
        <v>850</v>
      </c>
      <c r="B71" s="460" t="s">
        <v>851</v>
      </c>
      <c r="C71" s="412" t="s">
        <v>474</v>
      </c>
      <c r="D71" s="412" t="s">
        <v>475</v>
      </c>
      <c r="E71" s="413" t="s">
        <v>766</v>
      </c>
      <c r="F71" s="413" t="s">
        <v>476</v>
      </c>
      <c r="G71" s="461"/>
      <c r="H71" s="318" t="s">
        <v>668</v>
      </c>
      <c r="I71" s="353">
        <v>25400000</v>
      </c>
      <c r="J71" s="350">
        <v>25400000</v>
      </c>
      <c r="K71" s="351">
        <v>0</v>
      </c>
      <c r="L71" s="329"/>
      <c r="M71" s="330"/>
      <c r="N71" s="330"/>
      <c r="O71" s="330"/>
      <c r="P71" s="330"/>
    </row>
    <row r="72" spans="1:16" ht="47.25">
      <c r="A72" s="1173"/>
      <c r="B72" s="462" t="s">
        <v>852</v>
      </c>
      <c r="C72" s="423" t="s">
        <v>477</v>
      </c>
      <c r="D72" s="423" t="s">
        <v>478</v>
      </c>
      <c r="E72" s="463"/>
      <c r="F72" s="463"/>
      <c r="G72" s="464"/>
      <c r="H72" s="318"/>
      <c r="I72" s="450"/>
      <c r="J72" s="351"/>
      <c r="K72" s="351"/>
      <c r="L72" s="330"/>
      <c r="M72" s="330"/>
      <c r="N72" s="330"/>
      <c r="O72" s="330"/>
      <c r="P72" s="330"/>
    </row>
    <row r="73" spans="1:16" ht="63.75" thickBot="1">
      <c r="A73" s="1173"/>
      <c r="B73" s="462" t="s">
        <v>853</v>
      </c>
      <c r="C73" s="423" t="s">
        <v>479</v>
      </c>
      <c r="D73" s="423" t="s">
        <v>480</v>
      </c>
      <c r="E73" s="463"/>
      <c r="F73" s="463"/>
      <c r="G73" s="464"/>
      <c r="H73" s="318"/>
      <c r="I73" s="450"/>
      <c r="J73" s="351"/>
      <c r="K73" s="351"/>
      <c r="L73" s="330"/>
      <c r="M73" s="330"/>
      <c r="N73" s="330"/>
      <c r="O73" s="330"/>
      <c r="P73" s="330"/>
    </row>
    <row r="74" spans="1:16" ht="0.4" hidden="1" customHeight="1" thickBot="1">
      <c r="A74" s="1173"/>
      <c r="B74" s="427"/>
      <c r="C74" s="416"/>
      <c r="D74" s="416"/>
      <c r="E74" s="463"/>
      <c r="F74" s="463"/>
      <c r="G74" s="464"/>
      <c r="H74" s="318"/>
      <c r="I74" s="450"/>
      <c r="J74" s="351"/>
      <c r="K74" s="351"/>
      <c r="L74" s="330"/>
      <c r="M74" s="330"/>
      <c r="N74" s="330"/>
      <c r="O74" s="330"/>
      <c r="P74" s="330"/>
    </row>
    <row r="75" spans="1:16" ht="14.65" hidden="1" customHeight="1">
      <c r="A75" s="1173"/>
      <c r="B75" s="427"/>
      <c r="C75" s="416"/>
      <c r="D75" s="416"/>
      <c r="E75" s="463"/>
      <c r="F75" s="463"/>
      <c r="G75" s="464"/>
      <c r="H75" s="318"/>
      <c r="I75" s="450"/>
      <c r="J75" s="351"/>
      <c r="K75" s="351"/>
      <c r="L75" s="330"/>
      <c r="M75" s="330"/>
      <c r="N75" s="330"/>
      <c r="O75" s="330"/>
      <c r="P75" s="330"/>
    </row>
    <row r="76" spans="1:16" ht="75.400000000000006" customHeight="1" thickBot="1">
      <c r="A76" s="1173"/>
      <c r="B76" s="462" t="s">
        <v>854</v>
      </c>
      <c r="C76" s="423" t="s">
        <v>757</v>
      </c>
      <c r="D76" s="423" t="s">
        <v>481</v>
      </c>
      <c r="E76" s="465" t="s">
        <v>750</v>
      </c>
      <c r="F76" s="466" t="s">
        <v>476</v>
      </c>
      <c r="G76" s="452" t="s">
        <v>482</v>
      </c>
      <c r="H76" s="333" t="s">
        <v>776</v>
      </c>
      <c r="I76" s="353">
        <v>150000</v>
      </c>
      <c r="J76" s="350">
        <v>150000</v>
      </c>
      <c r="K76" s="351">
        <v>0</v>
      </c>
      <c r="L76" s="329"/>
      <c r="M76" s="330"/>
      <c r="N76" s="330"/>
      <c r="O76" s="330"/>
      <c r="P76" s="330"/>
    </row>
    <row r="77" spans="1:16" ht="100.9" customHeight="1" thickBot="1">
      <c r="A77" s="1148"/>
      <c r="B77" s="467" t="s">
        <v>855</v>
      </c>
      <c r="C77" s="468" t="s">
        <v>483</v>
      </c>
      <c r="D77" s="469" t="s">
        <v>484</v>
      </c>
      <c r="E77" s="470" t="s">
        <v>767</v>
      </c>
      <c r="F77" s="471" t="s">
        <v>485</v>
      </c>
      <c r="G77" s="472" t="s">
        <v>486</v>
      </c>
      <c r="H77" s="247" t="s">
        <v>776</v>
      </c>
      <c r="I77" s="353">
        <v>59000</v>
      </c>
      <c r="J77" s="350">
        <v>59000</v>
      </c>
      <c r="K77" s="350">
        <v>0</v>
      </c>
      <c r="L77" s="473"/>
      <c r="M77" s="473"/>
      <c r="N77" s="473"/>
      <c r="O77" s="330"/>
      <c r="P77" s="330"/>
    </row>
    <row r="78" spans="1:16" ht="27" customHeight="1" thickBot="1">
      <c r="A78" s="474"/>
      <c r="B78" s="475"/>
      <c r="C78" s="476"/>
      <c r="D78" s="477"/>
      <c r="E78" s="478"/>
      <c r="F78" s="479"/>
      <c r="G78" s="480"/>
      <c r="H78" s="247" t="s">
        <v>856</v>
      </c>
      <c r="I78" s="481">
        <f>SUM(I71:I77)</f>
        <v>25609000</v>
      </c>
      <c r="J78" s="482">
        <f>SUM(J71:J77)</f>
        <v>25609000</v>
      </c>
      <c r="K78" s="482">
        <f>SUM(K71:K77)</f>
        <v>0</v>
      </c>
      <c r="L78" s="473"/>
      <c r="M78" s="473"/>
      <c r="N78" s="473"/>
      <c r="O78" s="330"/>
      <c r="P78" s="330"/>
    </row>
    <row r="79" spans="1:16" ht="46.9" customHeight="1">
      <c r="A79" s="1169" t="s">
        <v>857</v>
      </c>
      <c r="B79" s="483" t="s">
        <v>858</v>
      </c>
      <c r="C79" s="425" t="s">
        <v>487</v>
      </c>
      <c r="D79" s="423" t="s">
        <v>488</v>
      </c>
      <c r="E79" s="1157" t="s">
        <v>768</v>
      </c>
      <c r="F79" s="1171"/>
      <c r="G79" s="1158"/>
      <c r="H79" s="362" t="s">
        <v>668</v>
      </c>
      <c r="I79" s="484">
        <v>4000000</v>
      </c>
      <c r="J79" s="485">
        <v>4000000</v>
      </c>
      <c r="K79" s="485">
        <v>0</v>
      </c>
      <c r="L79" s="329"/>
      <c r="M79" s="330"/>
      <c r="N79" s="330"/>
      <c r="O79" s="330"/>
      <c r="P79" s="330"/>
    </row>
    <row r="80" spans="1:16" ht="81" customHeight="1">
      <c r="A80" s="1170"/>
      <c r="B80" s="486" t="s">
        <v>859</v>
      </c>
      <c r="C80" s="425">
        <v>74</v>
      </c>
      <c r="D80" s="423">
        <v>250</v>
      </c>
      <c r="E80" s="1157"/>
      <c r="F80" s="1171"/>
      <c r="G80" s="1158"/>
      <c r="H80" s="362" t="s">
        <v>643</v>
      </c>
      <c r="I80" s="484">
        <v>50000</v>
      </c>
      <c r="J80" s="485">
        <v>50000</v>
      </c>
      <c r="K80" s="475">
        <v>0</v>
      </c>
      <c r="L80" s="329"/>
      <c r="M80" s="330"/>
      <c r="N80" s="330"/>
      <c r="O80" s="330"/>
      <c r="P80" s="330"/>
    </row>
    <row r="81" spans="1:16" ht="133.15" customHeight="1">
      <c r="A81" s="1170"/>
      <c r="B81" s="463" t="s">
        <v>860</v>
      </c>
      <c r="C81" s="425" t="s">
        <v>489</v>
      </c>
      <c r="D81" s="423" t="s">
        <v>490</v>
      </c>
      <c r="E81" s="1157"/>
      <c r="F81" s="1171"/>
      <c r="G81" s="1158"/>
      <c r="H81" s="362"/>
      <c r="I81" s="487"/>
      <c r="J81" s="488"/>
      <c r="K81" s="362"/>
      <c r="L81" s="330"/>
      <c r="M81" s="330"/>
      <c r="N81" s="330"/>
      <c r="O81" s="330"/>
      <c r="P81" s="330"/>
    </row>
    <row r="82" spans="1:16" ht="66" customHeight="1">
      <c r="A82" s="1170"/>
      <c r="B82" s="463" t="s">
        <v>861</v>
      </c>
      <c r="C82" s="425">
        <v>0</v>
      </c>
      <c r="D82" s="423" t="s">
        <v>491</v>
      </c>
      <c r="E82" s="1157"/>
      <c r="F82" s="1171"/>
      <c r="G82" s="1158"/>
      <c r="H82" s="362"/>
      <c r="I82" s="487"/>
      <c r="J82" s="318"/>
      <c r="K82" s="362"/>
      <c r="L82" s="330"/>
      <c r="M82" s="330"/>
      <c r="N82" s="330"/>
      <c r="O82" s="330"/>
      <c r="P82" s="330"/>
    </row>
    <row r="83" spans="1:16" ht="31.15" customHeight="1">
      <c r="A83" s="489"/>
      <c r="B83" s="431"/>
      <c r="C83" s="423"/>
      <c r="D83" s="423"/>
      <c r="E83" s="425"/>
      <c r="F83" s="424"/>
      <c r="G83" s="426"/>
      <c r="H83" s="362" t="s">
        <v>862</v>
      </c>
      <c r="I83" s="490">
        <f>SUM(I79:I82)</f>
        <v>4050000</v>
      </c>
      <c r="J83" s="490">
        <f>SUM(J79:J82)</f>
        <v>4050000</v>
      </c>
      <c r="K83" s="422">
        <f>SUM(K79:K82)</f>
        <v>0</v>
      </c>
      <c r="L83" s="330"/>
      <c r="M83" s="330"/>
      <c r="N83" s="330"/>
      <c r="O83" s="330"/>
      <c r="P83" s="330"/>
    </row>
    <row r="84" spans="1:16" ht="97.9" customHeight="1">
      <c r="A84" s="1172" t="s">
        <v>863</v>
      </c>
      <c r="B84" s="491" t="s">
        <v>864</v>
      </c>
      <c r="C84" s="492">
        <v>16</v>
      </c>
      <c r="D84" s="492">
        <v>20</v>
      </c>
      <c r="E84" s="1175" t="s">
        <v>769</v>
      </c>
      <c r="F84" s="1175" t="s">
        <v>476</v>
      </c>
      <c r="G84" s="1176"/>
      <c r="H84" s="362" t="s">
        <v>668</v>
      </c>
      <c r="I84" s="484">
        <v>2000000</v>
      </c>
      <c r="J84" s="485">
        <v>2000000</v>
      </c>
      <c r="K84" s="475">
        <v>0</v>
      </c>
      <c r="L84" s="329"/>
      <c r="M84" s="330"/>
      <c r="N84" s="330"/>
      <c r="O84" s="330"/>
      <c r="P84" s="330"/>
    </row>
    <row r="85" spans="1:16" ht="92.45" customHeight="1" thickBot="1">
      <c r="A85" s="1173"/>
      <c r="B85" s="462" t="s">
        <v>865</v>
      </c>
      <c r="C85" s="493" t="s">
        <v>492</v>
      </c>
      <c r="D85" s="493" t="s">
        <v>493</v>
      </c>
      <c r="E85" s="1157"/>
      <c r="F85" s="1157"/>
      <c r="G85" s="1158"/>
      <c r="H85" s="362" t="s">
        <v>735</v>
      </c>
      <c r="I85" s="484">
        <v>1000000</v>
      </c>
      <c r="J85" s="485">
        <v>1000000</v>
      </c>
      <c r="K85" s="475">
        <v>0</v>
      </c>
      <c r="L85" s="329"/>
      <c r="M85" s="330"/>
      <c r="N85" s="330"/>
      <c r="O85" s="330"/>
      <c r="P85" s="330"/>
    </row>
    <row r="86" spans="1:16" ht="172.15" customHeight="1">
      <c r="A86" s="1173"/>
      <c r="B86" s="460" t="s">
        <v>866</v>
      </c>
      <c r="C86" s="412" t="s">
        <v>494</v>
      </c>
      <c r="D86" s="412" t="s">
        <v>495</v>
      </c>
      <c r="E86" s="413" t="s">
        <v>770</v>
      </c>
      <c r="F86" s="413" t="s">
        <v>496</v>
      </c>
      <c r="G86" s="461" t="s">
        <v>497</v>
      </c>
      <c r="H86" s="318"/>
      <c r="I86" s="494"/>
      <c r="J86" s="494"/>
      <c r="K86" s="494"/>
      <c r="L86" s="330"/>
      <c r="M86" s="330"/>
      <c r="N86" s="330"/>
      <c r="O86" s="330"/>
      <c r="P86" s="330"/>
    </row>
    <row r="87" spans="1:16" ht="63.75" thickBot="1">
      <c r="A87" s="1173"/>
      <c r="B87" s="462" t="s">
        <v>867</v>
      </c>
      <c r="C87" s="423">
        <v>0</v>
      </c>
      <c r="D87" s="423" t="s">
        <v>498</v>
      </c>
      <c r="E87" s="463"/>
      <c r="F87" s="463"/>
      <c r="G87" s="464"/>
      <c r="H87" s="318" t="s">
        <v>710</v>
      </c>
      <c r="I87" s="495">
        <v>2000000</v>
      </c>
      <c r="J87" s="496">
        <v>1000000</v>
      </c>
      <c r="K87" s="496">
        <v>1000000</v>
      </c>
      <c r="L87" s="329"/>
      <c r="M87" s="330"/>
      <c r="N87" s="330"/>
      <c r="O87" s="330"/>
      <c r="P87" s="330"/>
    </row>
    <row r="88" spans="1:16" ht="97.15" customHeight="1" thickBot="1">
      <c r="A88" s="1173"/>
      <c r="B88" s="497" t="s">
        <v>868</v>
      </c>
      <c r="C88" s="418" t="s">
        <v>499</v>
      </c>
      <c r="D88" s="418" t="s">
        <v>500</v>
      </c>
      <c r="E88" s="463"/>
      <c r="F88" s="463"/>
      <c r="G88" s="464"/>
      <c r="H88" s="318" t="s">
        <v>776</v>
      </c>
      <c r="I88" s="498">
        <v>100000</v>
      </c>
      <c r="J88" s="498">
        <v>50000</v>
      </c>
      <c r="K88" s="498">
        <v>50000</v>
      </c>
      <c r="L88" s="329"/>
      <c r="M88" s="330"/>
      <c r="N88" s="330"/>
      <c r="O88" s="330"/>
      <c r="P88" s="330"/>
    </row>
    <row r="89" spans="1:16" ht="40.15" customHeight="1" thickBot="1">
      <c r="A89" s="1173"/>
      <c r="B89" s="462"/>
      <c r="C89" s="423"/>
      <c r="D89" s="423"/>
      <c r="E89" s="464"/>
      <c r="F89" s="442"/>
      <c r="G89" s="442"/>
      <c r="H89" s="318" t="s">
        <v>713</v>
      </c>
      <c r="I89" s="499">
        <v>150000</v>
      </c>
      <c r="J89" s="499">
        <v>0</v>
      </c>
      <c r="K89" s="499">
        <v>150000</v>
      </c>
      <c r="L89" s="329"/>
      <c r="M89" s="330"/>
      <c r="N89" s="330"/>
      <c r="O89" s="330"/>
      <c r="P89" s="330"/>
    </row>
    <row r="90" spans="1:16" ht="57.4" customHeight="1">
      <c r="A90" s="1173"/>
      <c r="B90" s="1183" t="s">
        <v>869</v>
      </c>
      <c r="C90" s="1177">
        <v>0</v>
      </c>
      <c r="D90" s="1177" t="s">
        <v>501</v>
      </c>
      <c r="E90" s="1185" t="s">
        <v>771</v>
      </c>
      <c r="F90" s="1186" t="s">
        <v>502</v>
      </c>
      <c r="G90" s="1186" t="s">
        <v>503</v>
      </c>
      <c r="H90" s="500" t="s">
        <v>709</v>
      </c>
      <c r="I90" s="499">
        <v>8000000</v>
      </c>
      <c r="J90" s="499">
        <v>2000000</v>
      </c>
      <c r="K90" s="499">
        <v>6000000</v>
      </c>
      <c r="L90" s="329"/>
      <c r="M90" s="330"/>
      <c r="N90" s="330"/>
      <c r="O90" s="330"/>
      <c r="P90" s="330"/>
    </row>
    <row r="91" spans="1:16" ht="87.4" customHeight="1">
      <c r="A91" s="1173"/>
      <c r="B91" s="1184"/>
      <c r="C91" s="1178"/>
      <c r="D91" s="1178"/>
      <c r="E91" s="1185"/>
      <c r="F91" s="1186"/>
      <c r="G91" s="1186"/>
      <c r="H91" s="500" t="s">
        <v>776</v>
      </c>
      <c r="I91" s="499">
        <v>500000</v>
      </c>
      <c r="J91" s="499">
        <v>500000</v>
      </c>
      <c r="K91" s="494">
        <v>0</v>
      </c>
      <c r="L91" s="329"/>
      <c r="M91" s="330"/>
      <c r="N91" s="330"/>
      <c r="O91" s="330"/>
      <c r="P91" s="330"/>
    </row>
    <row r="92" spans="1:16" ht="87.4" customHeight="1">
      <c r="A92" s="1173"/>
      <c r="B92" s="501" t="s">
        <v>870</v>
      </c>
      <c r="C92" s="502">
        <v>0</v>
      </c>
      <c r="D92" s="502" t="s">
        <v>504</v>
      </c>
      <c r="E92" s="503" t="s">
        <v>772</v>
      </c>
      <c r="F92" s="504" t="s">
        <v>505</v>
      </c>
      <c r="G92" s="505" t="s">
        <v>506</v>
      </c>
      <c r="H92" s="247" t="s">
        <v>776</v>
      </c>
      <c r="I92" s="499">
        <v>100000</v>
      </c>
      <c r="J92" s="499">
        <v>100000</v>
      </c>
      <c r="K92" s="494">
        <v>0</v>
      </c>
      <c r="L92" s="329"/>
      <c r="M92" s="330"/>
      <c r="N92" s="330"/>
      <c r="O92" s="330"/>
      <c r="P92" s="330"/>
    </row>
    <row r="93" spans="1:16" ht="32.450000000000003" customHeight="1">
      <c r="A93" s="1174"/>
      <c r="B93" s="330"/>
      <c r="C93" s="330"/>
      <c r="D93" s="330"/>
      <c r="E93" s="330"/>
      <c r="F93" s="330"/>
      <c r="G93" s="330"/>
      <c r="H93" s="323" t="s">
        <v>871</v>
      </c>
      <c r="I93" s="506">
        <f>SUM(I84:I92)</f>
        <v>13850000</v>
      </c>
      <c r="J93" s="506">
        <f>SUM(J84:J92)</f>
        <v>6650000</v>
      </c>
      <c r="K93" s="506">
        <f>SUM(K84:K92)</f>
        <v>7200000</v>
      </c>
      <c r="L93" s="330"/>
      <c r="M93" s="330"/>
      <c r="N93" s="330"/>
      <c r="O93" s="330"/>
      <c r="P93" s="330"/>
    </row>
    <row r="94" spans="1:16" ht="93.75">
      <c r="A94" s="1173" t="s">
        <v>872</v>
      </c>
      <c r="B94" s="462" t="s">
        <v>873</v>
      </c>
      <c r="C94" s="423" t="s">
        <v>507</v>
      </c>
      <c r="D94" s="423" t="s">
        <v>508</v>
      </c>
      <c r="E94" s="423" t="s">
        <v>773</v>
      </c>
      <c r="F94" s="463"/>
      <c r="G94" s="464" t="s">
        <v>509</v>
      </c>
      <c r="H94" s="318" t="s">
        <v>668</v>
      </c>
      <c r="I94" s="353">
        <v>21000000</v>
      </c>
      <c r="J94" s="350">
        <v>21000000</v>
      </c>
      <c r="K94" s="351">
        <v>0</v>
      </c>
      <c r="L94" s="329"/>
      <c r="M94" s="330"/>
      <c r="N94" s="330"/>
      <c r="O94" s="330"/>
      <c r="P94" s="330"/>
    </row>
    <row r="95" spans="1:16" ht="68.650000000000006" customHeight="1">
      <c r="A95" s="1173"/>
      <c r="B95" s="462" t="s">
        <v>874</v>
      </c>
      <c r="C95" s="423" t="s">
        <v>510</v>
      </c>
      <c r="D95" s="423" t="s">
        <v>511</v>
      </c>
      <c r="E95" s="416"/>
      <c r="F95" s="463"/>
      <c r="G95" s="464"/>
      <c r="H95" s="318" t="s">
        <v>707</v>
      </c>
      <c r="I95" s="353">
        <v>3920000</v>
      </c>
      <c r="J95" s="350">
        <v>3920000</v>
      </c>
      <c r="K95" s="351">
        <v>0</v>
      </c>
      <c r="L95" s="329"/>
      <c r="M95" s="330"/>
      <c r="N95" s="330"/>
      <c r="O95" s="330"/>
      <c r="P95" s="330"/>
    </row>
    <row r="96" spans="1:16" ht="69.400000000000006" customHeight="1">
      <c r="A96" s="1173"/>
      <c r="B96" s="462" t="s">
        <v>875</v>
      </c>
      <c r="C96" s="423">
        <v>0</v>
      </c>
      <c r="D96" s="423" t="s">
        <v>512</v>
      </c>
      <c r="E96" s="416"/>
      <c r="F96" s="463"/>
      <c r="G96" s="464"/>
      <c r="H96" s="318"/>
      <c r="I96" s="450"/>
      <c r="J96" s="351"/>
      <c r="K96" s="351"/>
      <c r="L96" s="330"/>
      <c r="M96" s="330"/>
      <c r="N96" s="330"/>
      <c r="O96" s="330"/>
      <c r="P96" s="330"/>
    </row>
    <row r="97" spans="1:16" ht="63" customHeight="1">
      <c r="A97" s="1173"/>
      <c r="B97" s="423" t="s">
        <v>876</v>
      </c>
      <c r="C97" s="423" t="s">
        <v>513</v>
      </c>
      <c r="D97" s="423" t="s">
        <v>514</v>
      </c>
      <c r="E97" s="416" t="s">
        <v>773</v>
      </c>
      <c r="F97" s="463"/>
      <c r="G97" s="464"/>
      <c r="H97" s="318" t="s">
        <v>643</v>
      </c>
      <c r="I97" s="353">
        <v>200000</v>
      </c>
      <c r="J97" s="350">
        <v>200000</v>
      </c>
      <c r="K97" s="351">
        <v>0</v>
      </c>
      <c r="L97" s="329"/>
      <c r="M97" s="330"/>
      <c r="N97" s="330"/>
      <c r="O97" s="330"/>
      <c r="P97" s="330"/>
    </row>
    <row r="98" spans="1:16" ht="59.65" customHeight="1">
      <c r="A98" s="1173"/>
      <c r="B98" s="423" t="s">
        <v>515</v>
      </c>
      <c r="C98" s="423">
        <v>0</v>
      </c>
      <c r="D98" s="423" t="s">
        <v>516</v>
      </c>
      <c r="E98" s="416" t="s">
        <v>773</v>
      </c>
      <c r="F98" s="463"/>
      <c r="G98" s="464"/>
      <c r="H98" s="318"/>
      <c r="I98" s="450"/>
      <c r="J98" s="351"/>
      <c r="K98" s="351"/>
      <c r="L98" s="330"/>
      <c r="M98" s="330"/>
      <c r="N98" s="330"/>
      <c r="O98" s="330"/>
      <c r="P98" s="330"/>
    </row>
    <row r="99" spans="1:16" ht="90" customHeight="1">
      <c r="A99" s="1173"/>
      <c r="B99" s="423" t="s">
        <v>877</v>
      </c>
      <c r="C99" s="423">
        <v>0</v>
      </c>
      <c r="D99" s="423" t="s">
        <v>517</v>
      </c>
      <c r="E99" s="416" t="s">
        <v>774</v>
      </c>
      <c r="F99" s="463"/>
      <c r="G99" s="464"/>
      <c r="H99" s="318"/>
      <c r="I99" s="450"/>
      <c r="J99" s="351"/>
      <c r="K99" s="351"/>
      <c r="L99" s="330"/>
      <c r="M99" s="330"/>
      <c r="N99" s="330"/>
      <c r="O99" s="330"/>
      <c r="P99" s="330"/>
    </row>
    <row r="100" spans="1:16" ht="168.4" customHeight="1">
      <c r="A100" s="1173"/>
      <c r="B100" s="423" t="s">
        <v>878</v>
      </c>
      <c r="C100" s="423" t="s">
        <v>518</v>
      </c>
      <c r="D100" s="423" t="s">
        <v>758</v>
      </c>
      <c r="E100" s="416" t="s">
        <v>775</v>
      </c>
      <c r="F100" s="463" t="s">
        <v>519</v>
      </c>
      <c r="G100" s="464" t="s">
        <v>520</v>
      </c>
      <c r="H100" s="318" t="s">
        <v>776</v>
      </c>
      <c r="I100" s="353">
        <v>4000</v>
      </c>
      <c r="J100" s="350">
        <v>3000</v>
      </c>
      <c r="K100" s="350">
        <v>1000</v>
      </c>
      <c r="L100" s="329"/>
      <c r="M100" s="330"/>
      <c r="N100" s="330"/>
      <c r="O100" s="330"/>
      <c r="P100" s="330"/>
    </row>
    <row r="101" spans="1:16" ht="168.4" customHeight="1" thickBot="1">
      <c r="A101" s="1173"/>
      <c r="B101" s="462" t="s">
        <v>879</v>
      </c>
      <c r="C101" s="423">
        <v>0</v>
      </c>
      <c r="D101" s="423" t="s">
        <v>521</v>
      </c>
      <c r="E101" s="416" t="s">
        <v>751</v>
      </c>
      <c r="F101" s="420"/>
      <c r="G101" s="464"/>
      <c r="H101" s="318"/>
      <c r="I101" s="495"/>
      <c r="J101" s="495"/>
      <c r="K101" s="441"/>
      <c r="L101" s="330"/>
      <c r="M101" s="330"/>
      <c r="N101" s="330"/>
      <c r="O101" s="330"/>
      <c r="P101" s="330"/>
    </row>
    <row r="102" spans="1:16" ht="33.6" customHeight="1" thickBot="1">
      <c r="A102" s="1173"/>
      <c r="B102" s="330"/>
      <c r="C102" s="330"/>
      <c r="D102" s="330"/>
      <c r="E102" s="330"/>
      <c r="F102" s="330"/>
      <c r="G102" s="507"/>
      <c r="H102" s="345" t="s">
        <v>886</v>
      </c>
      <c r="I102" s="508">
        <f>SUM(I94:I101)</f>
        <v>25124000</v>
      </c>
      <c r="J102" s="508">
        <f>SUM(J94:J101)</f>
        <v>25123000</v>
      </c>
      <c r="K102" s="435">
        <f>SUM(K94:K101)</f>
        <v>1000</v>
      </c>
      <c r="L102" s="330"/>
      <c r="M102" s="330"/>
      <c r="N102" s="330"/>
      <c r="O102" s="330"/>
      <c r="P102" s="330"/>
    </row>
    <row r="103" spans="1:16" ht="58.15" customHeight="1">
      <c r="A103" s="1149" t="s">
        <v>880</v>
      </c>
      <c r="B103" s="412" t="s">
        <v>881</v>
      </c>
      <c r="C103" s="412">
        <v>0</v>
      </c>
      <c r="D103" s="412" t="s">
        <v>522</v>
      </c>
      <c r="E103" s="1149" t="s">
        <v>523</v>
      </c>
      <c r="F103" s="1149" t="s">
        <v>524</v>
      </c>
      <c r="G103" s="1166" t="s">
        <v>525</v>
      </c>
      <c r="H103" s="333"/>
      <c r="I103" s="415"/>
      <c r="J103" s="415"/>
      <c r="K103" s="417"/>
      <c r="L103" s="330"/>
      <c r="M103" s="330"/>
      <c r="N103" s="330"/>
      <c r="O103" s="330"/>
      <c r="P103" s="330"/>
    </row>
    <row r="104" spans="1:16" ht="167.65" customHeight="1">
      <c r="A104" s="1157"/>
      <c r="B104" s="423" t="s">
        <v>882</v>
      </c>
      <c r="C104" s="423">
        <v>0</v>
      </c>
      <c r="D104" s="509" t="s">
        <v>526</v>
      </c>
      <c r="E104" s="1157"/>
      <c r="F104" s="1157"/>
      <c r="G104" s="1167"/>
      <c r="H104" s="351" t="s">
        <v>885</v>
      </c>
      <c r="I104" s="495">
        <v>700000</v>
      </c>
      <c r="J104" s="510">
        <v>600000</v>
      </c>
      <c r="K104" s="441">
        <v>100000</v>
      </c>
      <c r="L104" s="329"/>
      <c r="M104" s="330"/>
      <c r="N104" s="330"/>
      <c r="O104" s="330"/>
      <c r="P104" s="330"/>
    </row>
    <row r="105" spans="1:16" ht="51.4" customHeight="1">
      <c r="A105" s="1157"/>
      <c r="B105" s="423" t="s">
        <v>883</v>
      </c>
      <c r="C105" s="423">
        <v>0</v>
      </c>
      <c r="D105" s="423" t="s">
        <v>527</v>
      </c>
      <c r="E105" s="1157"/>
      <c r="F105" s="1157"/>
      <c r="G105" s="1167"/>
      <c r="H105" s="333"/>
      <c r="I105" s="416"/>
      <c r="J105" s="511"/>
      <c r="K105" s="424"/>
      <c r="L105" s="330"/>
      <c r="M105" s="330"/>
      <c r="N105" s="330"/>
      <c r="O105" s="330"/>
      <c r="P105" s="330"/>
    </row>
    <row r="106" spans="1:16" ht="48" thickBot="1">
      <c r="A106" s="1150"/>
      <c r="B106" s="418" t="s">
        <v>884</v>
      </c>
      <c r="C106" s="418">
        <v>0</v>
      </c>
      <c r="D106" s="418" t="s">
        <v>528</v>
      </c>
      <c r="E106" s="1150"/>
      <c r="F106" s="1150"/>
      <c r="G106" s="1168"/>
      <c r="H106" s="333"/>
      <c r="I106" s="432"/>
      <c r="J106" s="432"/>
      <c r="K106" s="433"/>
      <c r="L106" s="330"/>
      <c r="M106" s="330"/>
      <c r="N106" s="330"/>
      <c r="O106" s="330"/>
      <c r="P106" s="330"/>
    </row>
    <row r="107" spans="1:16" ht="28.15" customHeight="1">
      <c r="A107" s="403"/>
      <c r="B107" s="403"/>
      <c r="C107" s="403"/>
      <c r="D107" s="403"/>
      <c r="E107" s="403"/>
      <c r="F107" s="403"/>
      <c r="G107" s="403"/>
      <c r="H107" s="407"/>
      <c r="I107" s="405">
        <f>SUM(I103:I106)</f>
        <v>700000</v>
      </c>
      <c r="J107" s="405">
        <f>SUM(J103:J106)</f>
        <v>600000</v>
      </c>
      <c r="K107" s="405">
        <f>SUM(K103:K106)</f>
        <v>100000</v>
      </c>
      <c r="L107" s="330"/>
      <c r="M107" s="330"/>
      <c r="N107" s="330"/>
      <c r="O107" s="330"/>
      <c r="P107" s="330"/>
    </row>
    <row r="108" spans="1:16" ht="55.15" customHeight="1">
      <c r="A108" s="330"/>
      <c r="B108" s="330"/>
      <c r="C108" s="330"/>
      <c r="D108" s="330"/>
      <c r="E108" s="330"/>
      <c r="F108" s="330"/>
      <c r="G108" s="356" t="s">
        <v>529</v>
      </c>
      <c r="H108" s="512"/>
      <c r="I108" s="513">
        <f>SUM(I6,I48,I67)</f>
        <v>1932716491</v>
      </c>
      <c r="J108" s="357">
        <f>SUM(J6,J48,J67)</f>
        <v>144639560</v>
      </c>
      <c r="K108" s="357">
        <f>SUM(K6,K48,K67)</f>
        <v>1788076931</v>
      </c>
      <c r="L108" s="330"/>
      <c r="M108" s="330"/>
      <c r="N108" s="330"/>
      <c r="O108" s="330"/>
      <c r="P108" s="330"/>
    </row>
  </sheetData>
  <mergeCells count="105">
    <mergeCell ref="A94:A102"/>
    <mergeCell ref="A103:A106"/>
    <mergeCell ref="E103:E106"/>
    <mergeCell ref="F103:F106"/>
    <mergeCell ref="G103:G106"/>
    <mergeCell ref="B90:B91"/>
    <mergeCell ref="C90:C91"/>
    <mergeCell ref="D90:D91"/>
    <mergeCell ref="E90:E91"/>
    <mergeCell ref="F90:F91"/>
    <mergeCell ref="G90:G91"/>
    <mergeCell ref="A79:A82"/>
    <mergeCell ref="E79:E82"/>
    <mergeCell ref="F79:F82"/>
    <mergeCell ref="G79:G82"/>
    <mergeCell ref="A84:A93"/>
    <mergeCell ref="E84:E85"/>
    <mergeCell ref="F84:F85"/>
    <mergeCell ref="G84:G85"/>
    <mergeCell ref="D64:D65"/>
    <mergeCell ref="A67:A70"/>
    <mergeCell ref="E67:E70"/>
    <mergeCell ref="F67:F70"/>
    <mergeCell ref="G67:G70"/>
    <mergeCell ref="A71:A77"/>
    <mergeCell ref="A59:A60"/>
    <mergeCell ref="E59:E60"/>
    <mergeCell ref="F59:F60"/>
    <mergeCell ref="G59:G60"/>
    <mergeCell ref="A62:A65"/>
    <mergeCell ref="E62:E65"/>
    <mergeCell ref="F62:F65"/>
    <mergeCell ref="G62:G65"/>
    <mergeCell ref="B64:B65"/>
    <mergeCell ref="C64:C65"/>
    <mergeCell ref="A49:A53"/>
    <mergeCell ref="E49:E53"/>
    <mergeCell ref="F49:F53"/>
    <mergeCell ref="G49:G53"/>
    <mergeCell ref="A55:A57"/>
    <mergeCell ref="E55:E57"/>
    <mergeCell ref="F55:F57"/>
    <mergeCell ref="G55:G57"/>
    <mergeCell ref="G45:G46"/>
    <mergeCell ref="I45:K45"/>
    <mergeCell ref="A47:A48"/>
    <mergeCell ref="E47:E48"/>
    <mergeCell ref="F47:F48"/>
    <mergeCell ref="G47:G48"/>
    <mergeCell ref="A45:A46"/>
    <mergeCell ref="B45:B46"/>
    <mergeCell ref="C45:C46"/>
    <mergeCell ref="D45:D46"/>
    <mergeCell ref="E45:E46"/>
    <mergeCell ref="F45:F46"/>
    <mergeCell ref="A32:A37"/>
    <mergeCell ref="E32:E37"/>
    <mergeCell ref="F32:F37"/>
    <mergeCell ref="G32:G37"/>
    <mergeCell ref="B34:B36"/>
    <mergeCell ref="C34:C36"/>
    <mergeCell ref="D34:D36"/>
    <mergeCell ref="D19:D20"/>
    <mergeCell ref="E22:E23"/>
    <mergeCell ref="A25:A29"/>
    <mergeCell ref="E25:E29"/>
    <mergeCell ref="F25:F29"/>
    <mergeCell ref="G25:G29"/>
    <mergeCell ref="B27:B28"/>
    <mergeCell ref="C27:C28"/>
    <mergeCell ref="D27:D28"/>
    <mergeCell ref="G9:G13"/>
    <mergeCell ref="A15:A23"/>
    <mergeCell ref="B15:B18"/>
    <mergeCell ref="C15:C18"/>
    <mergeCell ref="D15:D18"/>
    <mergeCell ref="E15:E21"/>
    <mergeCell ref="F15:F21"/>
    <mergeCell ref="G15:G21"/>
    <mergeCell ref="B19:B20"/>
    <mergeCell ref="C19:C20"/>
    <mergeCell ref="A9:A13"/>
    <mergeCell ref="B9:B11"/>
    <mergeCell ref="C9:C11"/>
    <mergeCell ref="D9:D11"/>
    <mergeCell ref="E9:E13"/>
    <mergeCell ref="F9:F13"/>
    <mergeCell ref="I4:K4"/>
    <mergeCell ref="A6:A8"/>
    <mergeCell ref="E6:E8"/>
    <mergeCell ref="F6:F8"/>
    <mergeCell ref="G6:G8"/>
    <mergeCell ref="I6:I8"/>
    <mergeCell ref="J6:J8"/>
    <mergeCell ref="K6:K8"/>
    <mergeCell ref="A1:K1"/>
    <mergeCell ref="A2:K2"/>
    <mergeCell ref="A3:K3"/>
    <mergeCell ref="A4:A5"/>
    <mergeCell ref="B4:B5"/>
    <mergeCell ref="C4:C5"/>
    <mergeCell ref="D4:D5"/>
    <mergeCell ref="E4:E5"/>
    <mergeCell ref="F4:F5"/>
    <mergeCell ref="G4:G5"/>
  </mergeCells>
  <hyperlinks>
    <hyperlink ref="B6" location="_ftn1" display="_ftn1"/>
    <hyperlink ref="A39" location="_ftnref1" display="_ftnref1"/>
    <hyperlink ref="A40" location="_ftnref2" display="_ftnref2"/>
    <hyperlink ref="A41" location="_ftnref3" display="_ftnref3"/>
    <hyperlink ref="A42" location="'Pillar Two'!B7" display="[4] During alarm and alert phase of drought management cycle but the duration depend on severity of emergency"/>
    <hyperlink ref="A43" location="'Pillar Two'!B12" display="[5] Includes livestock, crop, or any income generating activity"/>
    <hyperlink ref="C22" location="_ftn3" display="_ftn3"/>
  </hyperlinks>
  <pageMargins left="0.7" right="0.7"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5"/>
  <sheetViews>
    <sheetView zoomScale="49" zoomScaleNormal="49" zoomScalePageLayoutView="125" workbookViewId="0">
      <pane xSplit="1" ySplit="3" topLeftCell="I222" activePane="bottomRight" state="frozen"/>
      <selection pane="topRight" activeCell="B1" sqref="B1"/>
      <selection pane="bottomLeft" activeCell="A4" sqref="A4"/>
      <selection pane="bottomRight" activeCell="B28" sqref="B28"/>
    </sheetView>
  </sheetViews>
  <sheetFormatPr defaultColWidth="12.140625" defaultRowHeight="15"/>
  <cols>
    <col min="1" max="1" width="72.7109375" style="13" customWidth="1"/>
    <col min="2" max="2" width="46.5703125" style="13" customWidth="1"/>
    <col min="3" max="3" width="56.7109375" style="13" bestFit="1" customWidth="1"/>
    <col min="4" max="4" width="54.85546875" style="13" bestFit="1" customWidth="1"/>
    <col min="5" max="5" width="32.42578125" style="13" customWidth="1"/>
    <col min="6" max="6" width="36.7109375" style="13" customWidth="1"/>
    <col min="7" max="8" width="48.42578125" style="13" customWidth="1"/>
    <col min="9" max="9" width="30.7109375" style="13" bestFit="1" customWidth="1"/>
    <col min="10" max="10" width="27.85546875" style="13" bestFit="1" customWidth="1"/>
    <col min="11" max="11" width="27.85546875" style="13" customWidth="1"/>
    <col min="12" max="12" width="20.7109375" style="1" customWidth="1"/>
    <col min="13" max="13" width="12.140625" style="1"/>
    <col min="14" max="14" width="21.85546875" style="1" customWidth="1"/>
    <col min="15" max="15" width="20.42578125" style="1" customWidth="1"/>
    <col min="16" max="16" width="18" style="1" customWidth="1"/>
    <col min="17" max="17" width="19.5703125" style="1" customWidth="1"/>
    <col min="18" max="16384" width="12.140625" style="1"/>
  </cols>
  <sheetData>
    <row r="1" spans="1:17" ht="42.95" customHeight="1" thickBot="1">
      <c r="A1" s="1287" t="s">
        <v>0</v>
      </c>
      <c r="B1" s="1287"/>
      <c r="C1" s="1287"/>
      <c r="D1" s="1287"/>
      <c r="E1" s="1287"/>
      <c r="F1" s="1287"/>
      <c r="G1" s="1287"/>
      <c r="H1" s="1287"/>
      <c r="I1" s="1287"/>
      <c r="J1" s="1287"/>
      <c r="K1" s="1287"/>
    </row>
    <row r="2" spans="1:17" ht="24" customHeight="1">
      <c r="A2" s="1288"/>
      <c r="B2" s="1289"/>
      <c r="C2" s="1289"/>
      <c r="D2" s="1289"/>
      <c r="E2" s="1289"/>
      <c r="F2" s="1289"/>
      <c r="G2" s="1289"/>
      <c r="H2" s="1289"/>
      <c r="I2" s="1289"/>
      <c r="J2" s="1289"/>
      <c r="K2" s="1290"/>
    </row>
    <row r="3" spans="1:17" ht="62.25" customHeight="1" thickBot="1">
      <c r="A3" s="1291" t="s">
        <v>1</v>
      </c>
      <c r="B3" s="1292"/>
      <c r="C3" s="2"/>
      <c r="D3" s="2"/>
      <c r="E3" s="2"/>
      <c r="F3" s="2"/>
      <c r="G3" s="2"/>
      <c r="H3" s="2"/>
      <c r="I3" s="2"/>
      <c r="J3" s="2"/>
      <c r="K3" s="3"/>
      <c r="L3" s="4"/>
    </row>
    <row r="4" spans="1:17" ht="15" customHeight="1">
      <c r="A4" s="1293" t="s">
        <v>2</v>
      </c>
      <c r="B4" s="1293" t="s">
        <v>3</v>
      </c>
      <c r="C4" s="1293" t="s">
        <v>4</v>
      </c>
      <c r="D4" s="1293" t="s">
        <v>5</v>
      </c>
      <c r="E4" s="1293" t="s">
        <v>6</v>
      </c>
      <c r="F4" s="1293" t="s">
        <v>7</v>
      </c>
      <c r="G4" s="1293" t="s">
        <v>8</v>
      </c>
      <c r="H4" s="132"/>
      <c r="I4" s="1296" t="s">
        <v>9</v>
      </c>
      <c r="J4" s="1297"/>
      <c r="K4" s="1298"/>
    </row>
    <row r="5" spans="1:17" ht="21.75" thickBot="1">
      <c r="A5" s="1294"/>
      <c r="B5" s="1294"/>
      <c r="C5" s="1294"/>
      <c r="D5" s="1294"/>
      <c r="E5" s="1294"/>
      <c r="F5" s="1294"/>
      <c r="G5" s="1294"/>
      <c r="H5" s="142"/>
      <c r="I5" s="1299"/>
      <c r="J5" s="1300"/>
      <c r="K5" s="1301"/>
    </row>
    <row r="6" spans="1:17" ht="34.9" customHeight="1" thickBot="1">
      <c r="A6" s="1295"/>
      <c r="B6" s="1295"/>
      <c r="C6" s="1295"/>
      <c r="D6" s="1295"/>
      <c r="E6" s="1295"/>
      <c r="F6" s="1295"/>
      <c r="G6" s="1295"/>
      <c r="H6" s="133" t="s">
        <v>1177</v>
      </c>
      <c r="I6" s="5" t="s">
        <v>10</v>
      </c>
      <c r="J6" s="5" t="s">
        <v>11</v>
      </c>
      <c r="K6" s="5" t="s">
        <v>12</v>
      </c>
      <c r="N6" s="101"/>
      <c r="O6" s="93"/>
      <c r="P6" s="93"/>
      <c r="Q6" s="93"/>
    </row>
    <row r="7" spans="1:17" ht="39" customHeight="1">
      <c r="A7" s="1193" t="s">
        <v>887</v>
      </c>
      <c r="B7" s="514" t="s">
        <v>893</v>
      </c>
      <c r="C7" s="515">
        <v>0.15</v>
      </c>
      <c r="D7" s="515">
        <v>0.8</v>
      </c>
      <c r="E7" s="1302" t="s">
        <v>13</v>
      </c>
      <c r="F7" s="1193" t="s">
        <v>14</v>
      </c>
      <c r="G7" s="1197"/>
      <c r="H7" s="516"/>
      <c r="I7" s="517">
        <f>SUM(I29,I32,I46,I53,I64,I72)</f>
        <v>173720375</v>
      </c>
      <c r="J7" s="517">
        <f>SUM(J29,J32,J46,J53,J64,J72)</f>
        <v>24485000</v>
      </c>
      <c r="K7" s="517">
        <f>SUM(K29,K32,K46,K53,K64,K72)</f>
        <v>149235375</v>
      </c>
      <c r="L7" s="6"/>
      <c r="M7" s="6"/>
      <c r="N7" s="102"/>
      <c r="O7" s="103"/>
      <c r="P7" s="103"/>
      <c r="Q7" s="103"/>
    </row>
    <row r="8" spans="1:17" ht="42" customHeight="1">
      <c r="A8" s="1194"/>
      <c r="B8" s="514" t="s">
        <v>888</v>
      </c>
      <c r="C8" s="518" t="s">
        <v>15</v>
      </c>
      <c r="D8" s="518" t="s">
        <v>16</v>
      </c>
      <c r="E8" s="1303"/>
      <c r="F8" s="1194"/>
      <c r="G8" s="1198"/>
      <c r="H8" s="516"/>
      <c r="I8" s="519"/>
      <c r="J8" s="519"/>
      <c r="K8" s="520"/>
      <c r="L8" s="6"/>
      <c r="M8" s="6"/>
      <c r="N8" s="102"/>
      <c r="O8" s="103"/>
      <c r="P8" s="103"/>
      <c r="Q8" s="103"/>
    </row>
    <row r="9" spans="1:17" ht="42">
      <c r="A9" s="1194"/>
      <c r="B9" s="514" t="s">
        <v>889</v>
      </c>
      <c r="C9" s="515">
        <v>0.12</v>
      </c>
      <c r="D9" s="515">
        <v>0.03</v>
      </c>
      <c r="E9" s="1303"/>
      <c r="F9" s="1194"/>
      <c r="G9" s="1198"/>
      <c r="H9" s="516"/>
      <c r="I9" s="519"/>
      <c r="J9" s="519"/>
      <c r="K9" s="519"/>
      <c r="L9" s="6"/>
      <c r="M9" s="6"/>
      <c r="N9" s="102"/>
      <c r="O9" s="103"/>
      <c r="P9" s="103"/>
      <c r="Q9" s="103"/>
    </row>
    <row r="10" spans="1:17" ht="42">
      <c r="A10" s="1194"/>
      <c r="B10" s="514" t="s">
        <v>890</v>
      </c>
      <c r="C10" s="521">
        <v>0.33</v>
      </c>
      <c r="D10" s="521">
        <v>0.22</v>
      </c>
      <c r="E10" s="1303"/>
      <c r="F10" s="1194"/>
      <c r="G10" s="1198"/>
      <c r="H10" s="522"/>
      <c r="I10" s="523"/>
      <c r="J10" s="520"/>
      <c r="K10" s="524"/>
      <c r="L10" s="6"/>
      <c r="M10" s="6"/>
      <c r="N10" s="102"/>
      <c r="O10" s="103"/>
      <c r="P10" s="103"/>
      <c r="Q10" s="103"/>
    </row>
    <row r="11" spans="1:17" ht="62.25" customHeight="1" thickBot="1">
      <c r="A11" s="1204"/>
      <c r="B11" s="525" t="s">
        <v>891</v>
      </c>
      <c r="C11" s="526"/>
      <c r="D11" s="527">
        <v>1</v>
      </c>
      <c r="E11" s="1303"/>
      <c r="F11" s="1194"/>
      <c r="G11" s="1203"/>
      <c r="H11" s="522"/>
      <c r="I11" s="528"/>
      <c r="J11" s="520"/>
      <c r="K11" s="520"/>
      <c r="L11" s="6"/>
      <c r="M11" s="6"/>
      <c r="N11" s="104"/>
      <c r="O11" s="103"/>
      <c r="P11" s="103"/>
      <c r="Q11" s="103"/>
    </row>
    <row r="12" spans="1:17" ht="33" customHeight="1">
      <c r="A12" s="1193" t="s">
        <v>892</v>
      </c>
      <c r="B12" s="1197" t="s">
        <v>894</v>
      </c>
      <c r="C12" s="529" t="s">
        <v>17</v>
      </c>
      <c r="D12" s="529" t="s">
        <v>18</v>
      </c>
      <c r="E12" s="1193" t="s">
        <v>19</v>
      </c>
      <c r="F12" s="1193" t="s">
        <v>20</v>
      </c>
      <c r="G12" s="1282" t="s">
        <v>21</v>
      </c>
      <c r="H12" s="530" t="s">
        <v>740</v>
      </c>
      <c r="I12" s="531">
        <v>2200000</v>
      </c>
      <c r="J12" s="531">
        <v>1200000</v>
      </c>
      <c r="K12" s="531">
        <v>1000000</v>
      </c>
      <c r="L12" s="100"/>
      <c r="N12" s="104"/>
      <c r="O12" s="103"/>
      <c r="P12" s="103"/>
      <c r="Q12" s="103"/>
    </row>
    <row r="13" spans="1:17" ht="119.25" customHeight="1" thickBot="1">
      <c r="A13" s="1194"/>
      <c r="B13" s="1203"/>
      <c r="C13" s="532" t="s">
        <v>22</v>
      </c>
      <c r="D13" s="532" t="s">
        <v>23</v>
      </c>
      <c r="E13" s="1194"/>
      <c r="F13" s="1194"/>
      <c r="G13" s="1283"/>
      <c r="H13" s="530" t="s">
        <v>650</v>
      </c>
      <c r="I13" s="531">
        <v>83398934</v>
      </c>
      <c r="J13" s="531">
        <v>2400000</v>
      </c>
      <c r="K13" s="531">
        <v>80998934</v>
      </c>
      <c r="L13" s="100"/>
      <c r="N13" s="104"/>
      <c r="O13" s="105"/>
      <c r="P13" s="103"/>
      <c r="Q13" s="103"/>
    </row>
    <row r="14" spans="1:17" ht="42">
      <c r="A14" s="1194"/>
      <c r="B14" s="516" t="s">
        <v>895</v>
      </c>
      <c r="C14" s="533"/>
      <c r="D14" s="534"/>
      <c r="E14" s="1194"/>
      <c r="F14" s="1194"/>
      <c r="G14" s="1283"/>
      <c r="H14" s="530"/>
      <c r="I14" s="535"/>
      <c r="J14" s="535"/>
      <c r="K14" s="535"/>
      <c r="L14" s="6"/>
      <c r="N14" s="104"/>
      <c r="O14" s="103"/>
      <c r="P14" s="103"/>
      <c r="Q14" s="103"/>
    </row>
    <row r="15" spans="1:17" ht="46.5" customHeight="1">
      <c r="A15" s="1194"/>
      <c r="B15" s="518" t="s">
        <v>24</v>
      </c>
      <c r="C15" s="536">
        <v>0.01</v>
      </c>
      <c r="D15" s="536">
        <v>0.9</v>
      </c>
      <c r="E15" s="1194"/>
      <c r="F15" s="1194"/>
      <c r="G15" s="1283"/>
      <c r="H15" s="530"/>
      <c r="I15" s="535"/>
      <c r="J15" s="535"/>
      <c r="K15" s="535"/>
      <c r="L15" s="6"/>
      <c r="N15" s="104"/>
      <c r="O15" s="103"/>
      <c r="P15" s="103"/>
      <c r="Q15" s="103"/>
    </row>
    <row r="16" spans="1:17" ht="21" customHeight="1">
      <c r="A16" s="1194"/>
      <c r="B16" s="518" t="s">
        <v>25</v>
      </c>
      <c r="C16" s="536">
        <v>0.56999999999999995</v>
      </c>
      <c r="D16" s="536">
        <v>1</v>
      </c>
      <c r="E16" s="1194"/>
      <c r="F16" s="1194"/>
      <c r="G16" s="1283"/>
      <c r="H16" s="530"/>
      <c r="I16" s="535"/>
      <c r="J16" s="535"/>
      <c r="K16" s="535"/>
      <c r="L16" s="6"/>
      <c r="N16" s="104"/>
      <c r="O16" s="103"/>
      <c r="P16" s="103"/>
      <c r="Q16" s="106"/>
    </row>
    <row r="17" spans="1:17" ht="21">
      <c r="A17" s="1194"/>
      <c r="B17" s="518" t="s">
        <v>26</v>
      </c>
      <c r="C17" s="536">
        <v>0.21</v>
      </c>
      <c r="D17" s="536">
        <v>0.95</v>
      </c>
      <c r="E17" s="1194"/>
      <c r="F17" s="1194"/>
      <c r="G17" s="1283"/>
      <c r="H17" s="530"/>
      <c r="I17" s="535"/>
      <c r="J17" s="535"/>
      <c r="K17" s="535"/>
      <c r="L17" s="6"/>
      <c r="N17" s="107"/>
      <c r="O17" s="103"/>
      <c r="P17" s="103"/>
      <c r="Q17" s="103"/>
    </row>
    <row r="18" spans="1:17" ht="20.25" customHeight="1" thickBot="1">
      <c r="A18" s="1194"/>
      <c r="B18" s="518" t="s">
        <v>27</v>
      </c>
      <c r="C18" s="536">
        <v>0.72</v>
      </c>
      <c r="D18" s="536">
        <v>0.9</v>
      </c>
      <c r="E18" s="1194"/>
      <c r="F18" s="1194"/>
      <c r="G18" s="1283"/>
      <c r="H18" s="530"/>
      <c r="I18" s="535"/>
      <c r="J18" s="535"/>
      <c r="K18" s="535"/>
      <c r="L18" s="6"/>
      <c r="N18" s="104"/>
      <c r="O18" s="106"/>
      <c r="P18" s="103"/>
      <c r="Q18" s="106"/>
    </row>
    <row r="19" spans="1:17" ht="31.15" customHeight="1">
      <c r="A19" s="1194"/>
      <c r="B19" s="518" t="s">
        <v>28</v>
      </c>
      <c r="C19" s="537">
        <v>0.54</v>
      </c>
      <c r="D19" s="537">
        <v>1</v>
      </c>
      <c r="E19" s="1194"/>
      <c r="F19" s="1194"/>
      <c r="G19" s="1283"/>
      <c r="H19" s="530" t="s">
        <v>641</v>
      </c>
      <c r="I19" s="1285">
        <v>24936441</v>
      </c>
      <c r="J19" s="1286">
        <v>0</v>
      </c>
      <c r="K19" s="1285">
        <v>24936441</v>
      </c>
      <c r="L19" s="100"/>
      <c r="N19" s="94"/>
      <c r="O19" s="99"/>
      <c r="P19" s="99"/>
      <c r="Q19" s="99"/>
    </row>
    <row r="20" spans="1:17" ht="26.45" customHeight="1" thickBot="1">
      <c r="A20" s="1194"/>
      <c r="B20" s="532" t="s">
        <v>29</v>
      </c>
      <c r="C20" s="538"/>
      <c r="D20" s="538">
        <v>1</v>
      </c>
      <c r="E20" s="1194"/>
      <c r="F20" s="1194"/>
      <c r="G20" s="1283"/>
      <c r="H20" s="530"/>
      <c r="I20" s="1286"/>
      <c r="J20" s="1286"/>
      <c r="K20" s="1285"/>
      <c r="L20" s="6"/>
    </row>
    <row r="21" spans="1:17" ht="63.75" thickBot="1">
      <c r="A21" s="1194"/>
      <c r="B21" s="539" t="s">
        <v>896</v>
      </c>
      <c r="C21" s="527">
        <v>0.12</v>
      </c>
      <c r="D21" s="527">
        <v>0.5</v>
      </c>
      <c r="E21" s="1194"/>
      <c r="F21" s="1194"/>
      <c r="G21" s="1283"/>
      <c r="H21" s="530"/>
      <c r="I21" s="1286"/>
      <c r="J21" s="1286"/>
      <c r="K21" s="1285"/>
      <c r="L21" s="6"/>
      <c r="O21" s="115"/>
      <c r="P21" s="115"/>
      <c r="Q21" s="115"/>
    </row>
    <row r="22" spans="1:17" ht="42.75" thickBot="1">
      <c r="A22" s="1194"/>
      <c r="B22" s="539" t="s">
        <v>897</v>
      </c>
      <c r="C22" s="527">
        <v>0.32</v>
      </c>
      <c r="D22" s="527">
        <v>0.95</v>
      </c>
      <c r="E22" s="1194"/>
      <c r="F22" s="1194"/>
      <c r="G22" s="1283"/>
      <c r="H22" s="530"/>
      <c r="I22" s="1286"/>
      <c r="J22" s="1286"/>
      <c r="K22" s="1285"/>
      <c r="L22" s="6"/>
      <c r="O22" s="115">
        <f>SUM(O19-O21)</f>
        <v>0</v>
      </c>
      <c r="P22" s="115">
        <f>SUM(P19-P21)</f>
        <v>0</v>
      </c>
      <c r="Q22" s="115">
        <f>SUM(Q19-Q21)</f>
        <v>0</v>
      </c>
    </row>
    <row r="23" spans="1:17" ht="48.6" customHeight="1" thickBot="1">
      <c r="A23" s="1194"/>
      <c r="B23" s="540"/>
      <c r="C23" s="541">
        <v>0.01</v>
      </c>
      <c r="D23" s="541">
        <v>0.9</v>
      </c>
      <c r="E23" s="1194"/>
      <c r="F23" s="1194"/>
      <c r="G23" s="1283"/>
      <c r="H23" s="542"/>
      <c r="I23" s="543"/>
      <c r="J23" s="544"/>
      <c r="K23" s="545"/>
      <c r="L23" s="6"/>
    </row>
    <row r="24" spans="1:17" ht="63.75" thickBot="1">
      <c r="A24" s="1194"/>
      <c r="B24" s="539" t="s">
        <v>898</v>
      </c>
      <c r="C24" s="527">
        <v>0.01</v>
      </c>
      <c r="D24" s="527">
        <v>0.9</v>
      </c>
      <c r="E24" s="1194"/>
      <c r="F24" s="1194"/>
      <c r="G24" s="1283"/>
      <c r="H24" s="542"/>
      <c r="I24" s="546"/>
      <c r="J24" s="532"/>
      <c r="K24" s="532"/>
      <c r="L24" s="6"/>
    </row>
    <row r="25" spans="1:17" ht="84.75" thickBot="1">
      <c r="A25" s="1194"/>
      <c r="B25" s="539" t="s">
        <v>899</v>
      </c>
      <c r="C25" s="532" t="s">
        <v>30</v>
      </c>
      <c r="D25" s="527">
        <v>0.8</v>
      </c>
      <c r="E25" s="1194"/>
      <c r="F25" s="1194"/>
      <c r="G25" s="1283"/>
      <c r="H25" s="547"/>
      <c r="I25" s="532"/>
      <c r="J25" s="532"/>
      <c r="K25" s="532"/>
      <c r="L25" s="6"/>
    </row>
    <row r="26" spans="1:17" ht="63.75" thickBot="1">
      <c r="A26" s="1194"/>
      <c r="B26" s="539" t="s">
        <v>900</v>
      </c>
      <c r="C26" s="527">
        <v>0.48</v>
      </c>
      <c r="D26" s="527">
        <v>1</v>
      </c>
      <c r="E26" s="1194"/>
      <c r="F26" s="1194"/>
      <c r="G26" s="1283"/>
      <c r="H26" s="547"/>
      <c r="I26" s="548"/>
      <c r="J26" s="532"/>
      <c r="K26" s="548"/>
      <c r="L26" s="6"/>
    </row>
    <row r="27" spans="1:17" ht="63.75" thickBot="1">
      <c r="A27" s="1194"/>
      <c r="B27" s="532" t="s">
        <v>901</v>
      </c>
      <c r="C27" s="527">
        <v>0.2</v>
      </c>
      <c r="D27" s="527">
        <v>0.95</v>
      </c>
      <c r="E27" s="1194"/>
      <c r="F27" s="1194"/>
      <c r="G27" s="1283"/>
      <c r="H27" s="547"/>
      <c r="I27" s="532"/>
      <c r="J27" s="532"/>
      <c r="K27" s="532"/>
      <c r="L27" s="6"/>
    </row>
    <row r="28" spans="1:17" ht="21.75" thickBot="1">
      <c r="A28" s="1204"/>
      <c r="B28" s="539"/>
      <c r="C28" s="527">
        <v>0.72</v>
      </c>
      <c r="D28" s="527">
        <v>0.9</v>
      </c>
      <c r="E28" s="1204"/>
      <c r="F28" s="1204"/>
      <c r="G28" s="1284"/>
      <c r="H28" s="549"/>
      <c r="I28" s="532"/>
      <c r="J28" s="532"/>
      <c r="K28" s="532"/>
      <c r="L28" s="6"/>
    </row>
    <row r="29" spans="1:17" ht="21.75" thickBot="1">
      <c r="A29" s="550" t="s">
        <v>1180</v>
      </c>
      <c r="B29" s="516"/>
      <c r="C29" s="515"/>
      <c r="D29" s="515"/>
      <c r="E29" s="550"/>
      <c r="F29" s="550"/>
      <c r="G29" s="522"/>
      <c r="H29" s="516"/>
      <c r="I29" s="551">
        <f>SUM(I12:I28)</f>
        <v>110535375</v>
      </c>
      <c r="J29" s="551">
        <f>SUM(J12:J28)</f>
        <v>3600000</v>
      </c>
      <c r="K29" s="551">
        <f>SUM(K12:K28)</f>
        <v>106935375</v>
      </c>
      <c r="L29" s="6"/>
    </row>
    <row r="30" spans="1:17" ht="216" customHeight="1" thickBot="1">
      <c r="A30" s="552" t="s">
        <v>902</v>
      </c>
      <c r="B30" s="552" t="s">
        <v>903</v>
      </c>
      <c r="C30" s="553">
        <v>0.2</v>
      </c>
      <c r="D30" s="553">
        <v>1</v>
      </c>
      <c r="E30" s="554" t="s">
        <v>32</v>
      </c>
      <c r="F30" s="554" t="s">
        <v>33</v>
      </c>
      <c r="G30" s="555" t="s">
        <v>34</v>
      </c>
      <c r="H30" s="556" t="s">
        <v>641</v>
      </c>
      <c r="I30" s="557">
        <v>1000000</v>
      </c>
      <c r="J30" s="558">
        <v>0</v>
      </c>
      <c r="K30" s="559">
        <v>1000000</v>
      </c>
      <c r="L30" s="100"/>
    </row>
    <row r="31" spans="1:17" ht="44.45" customHeight="1" thickBot="1">
      <c r="A31" s="552"/>
      <c r="B31" s="552"/>
      <c r="C31" s="553"/>
      <c r="D31" s="537"/>
      <c r="E31" s="554"/>
      <c r="F31" s="554"/>
      <c r="G31" s="555"/>
      <c r="H31" s="556" t="s">
        <v>743</v>
      </c>
      <c r="I31" s="560">
        <v>100000</v>
      </c>
      <c r="J31" s="558">
        <v>0</v>
      </c>
      <c r="K31" s="559">
        <v>100000</v>
      </c>
      <c r="L31" s="100"/>
    </row>
    <row r="32" spans="1:17" ht="27" customHeight="1" thickBot="1">
      <c r="A32" s="552" t="s">
        <v>904</v>
      </c>
      <c r="B32" s="552"/>
      <c r="C32" s="553"/>
      <c r="D32" s="537"/>
      <c r="E32" s="554"/>
      <c r="F32" s="554"/>
      <c r="G32" s="554"/>
      <c r="H32" s="561"/>
      <c r="I32" s="562">
        <f>SUM(I30:I31)</f>
        <v>1100000</v>
      </c>
      <c r="J32" s="563">
        <f>SUM(J30:J31)</f>
        <v>0</v>
      </c>
      <c r="K32" s="564">
        <f>SUM(K30:K31)</f>
        <v>1100000</v>
      </c>
      <c r="L32" s="6"/>
    </row>
    <row r="33" spans="1:12" ht="40.15" customHeight="1">
      <c r="A33" s="1197" t="s">
        <v>910</v>
      </c>
      <c r="B33" s="1197" t="s">
        <v>905</v>
      </c>
      <c r="C33" s="1209">
        <v>0.34</v>
      </c>
      <c r="D33" s="1209">
        <v>1</v>
      </c>
      <c r="E33" s="1193" t="s">
        <v>35</v>
      </c>
      <c r="F33" s="1280" t="s">
        <v>36</v>
      </c>
      <c r="G33" s="1282" t="s">
        <v>37</v>
      </c>
      <c r="H33" s="547" t="s">
        <v>650</v>
      </c>
      <c r="I33" s="565">
        <v>2000000</v>
      </c>
      <c r="J33" s="565">
        <v>500000</v>
      </c>
      <c r="K33" s="565">
        <v>1500000</v>
      </c>
      <c r="L33" s="75"/>
    </row>
    <row r="34" spans="1:12" ht="33" customHeight="1" thickBot="1">
      <c r="A34" s="1198"/>
      <c r="B34" s="1198"/>
      <c r="C34" s="1256"/>
      <c r="D34" s="1256"/>
      <c r="E34" s="1194"/>
      <c r="F34" s="1278"/>
      <c r="G34" s="1283"/>
      <c r="H34" s="547" t="s">
        <v>643</v>
      </c>
      <c r="I34" s="565">
        <v>200000</v>
      </c>
      <c r="J34" s="565">
        <v>0</v>
      </c>
      <c r="K34" s="565">
        <v>200000</v>
      </c>
      <c r="L34" s="75"/>
    </row>
    <row r="35" spans="1:12" ht="6" hidden="1" customHeight="1" thickBot="1">
      <c r="A35" s="1198"/>
      <c r="B35" s="1198"/>
      <c r="C35" s="1256"/>
      <c r="D35" s="1256"/>
      <c r="E35" s="1194"/>
      <c r="F35" s="1278"/>
      <c r="G35" s="1283"/>
      <c r="H35" s="547"/>
      <c r="I35" s="566"/>
      <c r="J35" s="566"/>
      <c r="K35" s="566"/>
    </row>
    <row r="36" spans="1:12" ht="15.95" hidden="1" customHeight="1" thickBot="1">
      <c r="A36" s="1198"/>
      <c r="B36" s="1198"/>
      <c r="C36" s="1256"/>
      <c r="D36" s="1256"/>
      <c r="E36" s="1194"/>
      <c r="F36" s="1278"/>
      <c r="G36" s="1283"/>
      <c r="H36" s="547"/>
      <c r="I36" s="566"/>
      <c r="J36" s="566"/>
      <c r="K36" s="566"/>
    </row>
    <row r="37" spans="1:12" ht="15.95" hidden="1" customHeight="1" thickBot="1">
      <c r="A37" s="1198"/>
      <c r="B37" s="1198"/>
      <c r="C37" s="1256"/>
      <c r="D37" s="1256"/>
      <c r="E37" s="1194"/>
      <c r="F37" s="1278"/>
      <c r="G37" s="1283"/>
      <c r="H37" s="547"/>
      <c r="I37" s="566"/>
      <c r="J37" s="566"/>
      <c r="K37" s="566"/>
    </row>
    <row r="38" spans="1:12" ht="15.95" hidden="1" customHeight="1" thickBot="1">
      <c r="A38" s="1198"/>
      <c r="B38" s="1203"/>
      <c r="C38" s="1210"/>
      <c r="D38" s="1210"/>
      <c r="E38" s="1204"/>
      <c r="F38" s="1278"/>
      <c r="G38" s="1283"/>
      <c r="H38" s="547"/>
      <c r="I38" s="566"/>
      <c r="J38" s="566"/>
      <c r="K38" s="566"/>
    </row>
    <row r="39" spans="1:12" ht="53.45" customHeight="1">
      <c r="A39" s="1198"/>
      <c r="B39" s="1197" t="s">
        <v>906</v>
      </c>
      <c r="C39" s="1193">
        <v>18</v>
      </c>
      <c r="D39" s="1193">
        <v>25</v>
      </c>
      <c r="E39" s="1193" t="s">
        <v>38</v>
      </c>
      <c r="F39" s="1278"/>
      <c r="G39" s="1283"/>
      <c r="H39" s="547" t="s">
        <v>650</v>
      </c>
      <c r="I39" s="565">
        <v>2200000</v>
      </c>
      <c r="J39" s="565">
        <v>200000</v>
      </c>
      <c r="K39" s="565">
        <v>2000000</v>
      </c>
      <c r="L39" s="76"/>
    </row>
    <row r="40" spans="1:12" ht="15" customHeight="1">
      <c r="A40" s="1198"/>
      <c r="B40" s="1198"/>
      <c r="C40" s="1194"/>
      <c r="D40" s="1194"/>
      <c r="E40" s="1194"/>
      <c r="F40" s="1278"/>
      <c r="G40" s="1283"/>
      <c r="H40" s="547"/>
      <c r="I40" s="567"/>
      <c r="J40" s="567"/>
      <c r="K40" s="567"/>
    </row>
    <row r="41" spans="1:12" ht="9.9499999999999993" customHeight="1" thickBot="1">
      <c r="A41" s="1198"/>
      <c r="B41" s="1203"/>
      <c r="C41" s="1204"/>
      <c r="D41" s="1204"/>
      <c r="E41" s="1204"/>
      <c r="F41" s="1278"/>
      <c r="G41" s="1283"/>
      <c r="H41" s="547"/>
      <c r="I41" s="567"/>
      <c r="J41" s="567"/>
      <c r="K41" s="567"/>
    </row>
    <row r="42" spans="1:12" ht="15" customHeight="1">
      <c r="A42" s="1198"/>
      <c r="B42" s="1197" t="s">
        <v>907</v>
      </c>
      <c r="C42" s="1193" t="s">
        <v>39</v>
      </c>
      <c r="D42" s="1193" t="s">
        <v>40</v>
      </c>
      <c r="E42" s="1193" t="s">
        <v>41</v>
      </c>
      <c r="F42" s="1278"/>
      <c r="G42" s="1283"/>
      <c r="H42" s="547"/>
      <c r="I42" s="567"/>
      <c r="J42" s="567"/>
      <c r="K42" s="567"/>
    </row>
    <row r="43" spans="1:12" ht="66.75" customHeight="1" thickBot="1">
      <c r="A43" s="1198"/>
      <c r="B43" s="1203"/>
      <c r="C43" s="1204"/>
      <c r="D43" s="1204"/>
      <c r="E43" s="1204"/>
      <c r="F43" s="1278"/>
      <c r="G43" s="1283"/>
      <c r="H43" s="547" t="s">
        <v>644</v>
      </c>
      <c r="I43" s="568">
        <v>39000000</v>
      </c>
      <c r="J43" s="568">
        <v>19000000</v>
      </c>
      <c r="K43" s="568">
        <v>20000000</v>
      </c>
    </row>
    <row r="44" spans="1:12" ht="36" customHeight="1">
      <c r="A44" s="1198"/>
      <c r="B44" s="1197" t="s">
        <v>908</v>
      </c>
      <c r="C44" s="1209">
        <v>0.1</v>
      </c>
      <c r="D44" s="1209">
        <v>0.95</v>
      </c>
      <c r="E44" s="1193" t="s">
        <v>42</v>
      </c>
      <c r="F44" s="1278"/>
      <c r="G44" s="1283"/>
      <c r="H44" s="547"/>
      <c r="I44" s="567"/>
      <c r="J44" s="569"/>
      <c r="K44" s="569"/>
    </row>
    <row r="45" spans="1:12" ht="15.75" customHeight="1" thickBot="1">
      <c r="A45" s="1203"/>
      <c r="B45" s="1203"/>
      <c r="C45" s="1210"/>
      <c r="D45" s="1210"/>
      <c r="E45" s="1204"/>
      <c r="F45" s="1279"/>
      <c r="G45" s="1284"/>
      <c r="H45" s="547"/>
      <c r="I45" s="567"/>
      <c r="J45" s="569"/>
      <c r="K45" s="569"/>
    </row>
    <row r="46" spans="1:12" ht="24.75" customHeight="1" thickBot="1">
      <c r="A46" s="522" t="s">
        <v>909</v>
      </c>
      <c r="B46" s="522"/>
      <c r="C46" s="570"/>
      <c r="D46" s="570"/>
      <c r="E46" s="550"/>
      <c r="F46" s="571"/>
      <c r="G46" s="542"/>
      <c r="H46" s="547"/>
      <c r="I46" s="572">
        <f>SUM(I33:I45)</f>
        <v>43400000</v>
      </c>
      <c r="J46" s="573">
        <f>SUM(J33:J45)</f>
        <v>19700000</v>
      </c>
      <c r="K46" s="573">
        <f>SUM(K33:K45)</f>
        <v>23700000</v>
      </c>
    </row>
    <row r="47" spans="1:12" ht="21">
      <c r="A47" s="1197" t="s">
        <v>911</v>
      </c>
      <c r="B47" s="1197" t="s">
        <v>912</v>
      </c>
      <c r="C47" s="1193" t="s">
        <v>44</v>
      </c>
      <c r="D47" s="1193" t="s">
        <v>45</v>
      </c>
      <c r="E47" s="1193" t="s">
        <v>46</v>
      </c>
      <c r="F47" s="1280" t="s">
        <v>47</v>
      </c>
      <c r="G47" s="1197" t="s">
        <v>48</v>
      </c>
      <c r="H47" s="522"/>
      <c r="I47" s="571"/>
      <c r="J47" s="571"/>
      <c r="K47" s="571"/>
    </row>
    <row r="48" spans="1:12" ht="21">
      <c r="A48" s="1198"/>
      <c r="B48" s="1198"/>
      <c r="C48" s="1194"/>
      <c r="D48" s="1194"/>
      <c r="E48" s="1194"/>
      <c r="F48" s="1278"/>
      <c r="G48" s="1198"/>
      <c r="H48" s="522"/>
      <c r="I48" s="571"/>
      <c r="J48" s="571"/>
      <c r="K48" s="571"/>
    </row>
    <row r="49" spans="1:12" ht="21.75" thickBot="1">
      <c r="A49" s="1198"/>
      <c r="B49" s="1198"/>
      <c r="C49" s="1194"/>
      <c r="D49" s="1194"/>
      <c r="E49" s="1194"/>
      <c r="F49" s="1278"/>
      <c r="G49" s="1198"/>
      <c r="H49" s="522"/>
      <c r="I49" s="574"/>
      <c r="J49" s="574"/>
      <c r="K49" s="574"/>
    </row>
    <row r="50" spans="1:12" ht="21">
      <c r="A50" s="1198"/>
      <c r="B50" s="1197" t="s">
        <v>913</v>
      </c>
      <c r="C50" s="1193" t="s">
        <v>49</v>
      </c>
      <c r="D50" s="1193" t="s">
        <v>50</v>
      </c>
      <c r="E50" s="1194"/>
      <c r="F50" s="1278"/>
      <c r="G50" s="1198"/>
      <c r="H50" s="522"/>
      <c r="I50" s="554"/>
      <c r="J50" s="554"/>
      <c r="K50" s="554"/>
    </row>
    <row r="51" spans="1:12" ht="21">
      <c r="A51" s="1198"/>
      <c r="B51" s="1198"/>
      <c r="C51" s="1194"/>
      <c r="D51" s="1194"/>
      <c r="E51" s="1194"/>
      <c r="F51" s="1278"/>
      <c r="G51" s="1198"/>
      <c r="H51" s="522"/>
      <c r="I51" s="571"/>
      <c r="J51" s="571"/>
      <c r="K51" s="571"/>
    </row>
    <row r="52" spans="1:12" ht="48" customHeight="1">
      <c r="A52" s="1198"/>
      <c r="B52" s="1198"/>
      <c r="C52" s="1194"/>
      <c r="D52" s="1194"/>
      <c r="E52" s="1194"/>
      <c r="F52" s="1278"/>
      <c r="G52" s="1198"/>
      <c r="H52" s="522"/>
      <c r="I52" s="571"/>
      <c r="J52" s="571"/>
      <c r="K52" s="571"/>
    </row>
    <row r="53" spans="1:12" ht="21">
      <c r="A53" s="530" t="s">
        <v>1181</v>
      </c>
      <c r="B53" s="530"/>
      <c r="C53" s="575"/>
      <c r="D53" s="575"/>
      <c r="E53" s="575"/>
      <c r="F53" s="558"/>
      <c r="G53" s="530"/>
      <c r="H53" s="530"/>
      <c r="I53" s="558">
        <v>0</v>
      </c>
      <c r="J53" s="558">
        <v>0</v>
      </c>
      <c r="K53" s="558">
        <v>0</v>
      </c>
    </row>
    <row r="54" spans="1:12" ht="27.95" customHeight="1">
      <c r="A54" s="1198" t="s">
        <v>914</v>
      </c>
      <c r="B54" s="1198" t="s">
        <v>915</v>
      </c>
      <c r="C54" s="1256">
        <v>0.2</v>
      </c>
      <c r="D54" s="1194" t="s">
        <v>51</v>
      </c>
      <c r="E54" s="1194" t="s">
        <v>52</v>
      </c>
      <c r="F54" s="1278" t="s">
        <v>53</v>
      </c>
      <c r="G54" s="1232" t="s">
        <v>54</v>
      </c>
      <c r="H54" s="575" t="s">
        <v>650</v>
      </c>
      <c r="I54" s="576">
        <v>5000000</v>
      </c>
      <c r="J54" s="577" t="s">
        <v>742</v>
      </c>
      <c r="K54" s="557">
        <v>5000000</v>
      </c>
      <c r="L54" s="100"/>
    </row>
    <row r="55" spans="1:12" ht="28.5" customHeight="1">
      <c r="A55" s="1198"/>
      <c r="B55" s="1198"/>
      <c r="C55" s="1194"/>
      <c r="D55" s="1194"/>
      <c r="E55" s="1194"/>
      <c r="F55" s="1278"/>
      <c r="G55" s="1232"/>
      <c r="H55" s="575" t="s">
        <v>650</v>
      </c>
      <c r="I55" s="557">
        <v>15000</v>
      </c>
      <c r="J55" s="557">
        <v>15000</v>
      </c>
      <c r="K55" s="557">
        <v>0</v>
      </c>
      <c r="L55" s="100"/>
    </row>
    <row r="56" spans="1:12" ht="14.45" customHeight="1">
      <c r="A56" s="1198"/>
      <c r="B56" s="1198"/>
      <c r="C56" s="1194"/>
      <c r="D56" s="1194"/>
      <c r="E56" s="1194"/>
      <c r="F56" s="1278"/>
      <c r="G56" s="1232"/>
      <c r="H56" s="575"/>
      <c r="I56" s="557"/>
      <c r="J56" s="577"/>
      <c r="K56" s="557"/>
      <c r="L56" s="6"/>
    </row>
    <row r="57" spans="1:12" ht="38.25" customHeight="1" thickBot="1">
      <c r="A57" s="1198"/>
      <c r="B57" s="1203"/>
      <c r="C57" s="1204"/>
      <c r="D57" s="1204"/>
      <c r="E57" s="1204"/>
      <c r="F57" s="1279"/>
      <c r="G57" s="1257"/>
      <c r="H57" s="575"/>
      <c r="I57" s="557"/>
      <c r="J57" s="577"/>
      <c r="K57" s="557"/>
      <c r="L57" s="6"/>
    </row>
    <row r="58" spans="1:12" ht="96.75" customHeight="1">
      <c r="A58" s="1198"/>
      <c r="B58" s="1197" t="s">
        <v>916</v>
      </c>
      <c r="C58" s="1209">
        <v>0</v>
      </c>
      <c r="D58" s="1209" t="s">
        <v>55</v>
      </c>
      <c r="E58" s="1193" t="s">
        <v>52</v>
      </c>
      <c r="F58" s="1280" t="s">
        <v>56</v>
      </c>
      <c r="G58" s="1238" t="s">
        <v>57</v>
      </c>
      <c r="H58" s="575" t="s">
        <v>644</v>
      </c>
      <c r="I58" s="557">
        <v>5000000</v>
      </c>
      <c r="J58" s="577" t="s">
        <v>742</v>
      </c>
      <c r="K58" s="557">
        <v>5000000</v>
      </c>
      <c r="L58" s="100"/>
    </row>
    <row r="59" spans="1:12" ht="39" customHeight="1">
      <c r="A59" s="1198"/>
      <c r="B59" s="1198"/>
      <c r="C59" s="1256"/>
      <c r="D59" s="1256"/>
      <c r="E59" s="1194"/>
      <c r="F59" s="1278"/>
      <c r="G59" s="1232"/>
      <c r="H59" s="575" t="s">
        <v>650</v>
      </c>
      <c r="I59" s="578">
        <v>50000</v>
      </c>
      <c r="J59" s="578">
        <v>50000</v>
      </c>
      <c r="K59" s="579">
        <v>0</v>
      </c>
      <c r="L59" s="100"/>
    </row>
    <row r="60" spans="1:12" ht="37.5" customHeight="1">
      <c r="A60" s="1198"/>
      <c r="B60" s="1198"/>
      <c r="C60" s="1256"/>
      <c r="D60" s="1256"/>
      <c r="E60" s="1194"/>
      <c r="F60" s="1278"/>
      <c r="G60" s="1232"/>
      <c r="H60" s="575" t="s">
        <v>740</v>
      </c>
      <c r="I60" s="557">
        <v>2000000</v>
      </c>
      <c r="J60" s="557">
        <v>1000000</v>
      </c>
      <c r="K60" s="557">
        <v>1000000</v>
      </c>
      <c r="L60" s="100"/>
    </row>
    <row r="61" spans="1:12" ht="45" customHeight="1">
      <c r="A61" s="1198"/>
      <c r="B61" s="1198"/>
      <c r="C61" s="1256"/>
      <c r="D61" s="1256"/>
      <c r="E61" s="1194"/>
      <c r="F61" s="1278"/>
      <c r="G61" s="1281"/>
      <c r="H61" s="575" t="s">
        <v>643</v>
      </c>
      <c r="I61" s="557">
        <v>2000000</v>
      </c>
      <c r="J61" s="577">
        <v>0</v>
      </c>
      <c r="K61" s="557">
        <v>2000000</v>
      </c>
      <c r="L61" s="100"/>
    </row>
    <row r="62" spans="1:12" ht="84.75" thickBot="1">
      <c r="A62" s="1198"/>
      <c r="B62" s="539" t="s">
        <v>917</v>
      </c>
      <c r="C62" s="527">
        <v>0.8</v>
      </c>
      <c r="D62" s="532" t="s">
        <v>58</v>
      </c>
      <c r="E62" s="532" t="s">
        <v>52</v>
      </c>
      <c r="F62" s="532" t="s">
        <v>59</v>
      </c>
      <c r="G62" s="580" t="s">
        <v>60</v>
      </c>
      <c r="H62" s="575" t="s">
        <v>650</v>
      </c>
      <c r="I62" s="557">
        <v>50000</v>
      </c>
      <c r="J62" s="557">
        <v>50000</v>
      </c>
      <c r="K62" s="577"/>
      <c r="L62" s="100"/>
    </row>
    <row r="63" spans="1:12" ht="84">
      <c r="A63" s="1198"/>
      <c r="B63" s="516" t="s">
        <v>918</v>
      </c>
      <c r="C63" s="515">
        <v>0.6</v>
      </c>
      <c r="D63" s="518" t="s">
        <v>58</v>
      </c>
      <c r="E63" s="518" t="s">
        <v>52</v>
      </c>
      <c r="F63" s="518" t="s">
        <v>59</v>
      </c>
      <c r="G63" s="581" t="s">
        <v>61</v>
      </c>
      <c r="H63" s="575" t="s">
        <v>650</v>
      </c>
      <c r="I63" s="557">
        <v>70000</v>
      </c>
      <c r="J63" s="557">
        <v>70000</v>
      </c>
      <c r="K63" s="577"/>
      <c r="L63" s="100"/>
    </row>
    <row r="64" spans="1:12" ht="21">
      <c r="A64" s="530" t="s">
        <v>919</v>
      </c>
      <c r="B64" s="530"/>
      <c r="C64" s="582"/>
      <c r="D64" s="575"/>
      <c r="E64" s="575"/>
      <c r="F64" s="575"/>
      <c r="G64" s="575"/>
      <c r="H64" s="575"/>
      <c r="I64" s="583">
        <f>SUM(I54:I63)</f>
        <v>14185000</v>
      </c>
      <c r="J64" s="583">
        <f>SUM(J54:J63)</f>
        <v>1185000</v>
      </c>
      <c r="K64" s="583">
        <f>SUM(K54:K63)</f>
        <v>13000000</v>
      </c>
      <c r="L64" s="6"/>
    </row>
    <row r="65" spans="1:12" ht="84">
      <c r="A65" s="1198" t="s">
        <v>920</v>
      </c>
      <c r="B65" s="514" t="s">
        <v>921</v>
      </c>
      <c r="C65" s="525"/>
      <c r="D65" s="525"/>
      <c r="E65" s="1194" t="s">
        <v>62</v>
      </c>
      <c r="F65" s="1194" t="s">
        <v>63</v>
      </c>
      <c r="G65" s="1194" t="s">
        <v>64</v>
      </c>
      <c r="H65" s="584" t="s">
        <v>1178</v>
      </c>
      <c r="I65" s="1271">
        <v>2000000</v>
      </c>
      <c r="J65" s="1270">
        <v>0</v>
      </c>
      <c r="K65" s="1271">
        <v>2000000</v>
      </c>
    </row>
    <row r="66" spans="1:12" ht="63">
      <c r="A66" s="1198"/>
      <c r="B66" s="585" t="s">
        <v>65</v>
      </c>
      <c r="C66" s="586">
        <v>0.23</v>
      </c>
      <c r="D66" s="586">
        <v>1</v>
      </c>
      <c r="E66" s="1194"/>
      <c r="F66" s="1194"/>
      <c r="G66" s="1194"/>
      <c r="H66" s="584"/>
      <c r="I66" s="1271"/>
      <c r="J66" s="1270"/>
      <c r="K66" s="1271"/>
    </row>
    <row r="67" spans="1:12" ht="63">
      <c r="A67" s="1198"/>
      <c r="B67" s="585" t="s">
        <v>66</v>
      </c>
      <c r="C67" s="586">
        <v>0.22</v>
      </c>
      <c r="D67" s="586">
        <v>1</v>
      </c>
      <c r="E67" s="1194"/>
      <c r="F67" s="1194"/>
      <c r="G67" s="1194"/>
      <c r="H67" s="584"/>
      <c r="I67" s="1271"/>
      <c r="J67" s="1270"/>
      <c r="K67" s="1271"/>
    </row>
    <row r="68" spans="1:12" ht="42.75" thickBot="1">
      <c r="A68" s="1198"/>
      <c r="B68" s="585" t="s">
        <v>67</v>
      </c>
      <c r="C68" s="586">
        <v>0.67</v>
      </c>
      <c r="D68" s="586">
        <v>1</v>
      </c>
      <c r="E68" s="1194"/>
      <c r="F68" s="1194"/>
      <c r="G68" s="1194"/>
      <c r="H68" s="584"/>
      <c r="I68" s="1271"/>
      <c r="J68" s="1270"/>
      <c r="K68" s="1271"/>
    </row>
    <row r="69" spans="1:12" ht="21">
      <c r="A69" s="1198"/>
      <c r="B69" s="1272" t="s">
        <v>922</v>
      </c>
      <c r="C69" s="1265">
        <v>0</v>
      </c>
      <c r="D69" s="1265">
        <v>1</v>
      </c>
      <c r="E69" s="1193" t="s">
        <v>68</v>
      </c>
      <c r="F69" s="1193" t="s">
        <v>69</v>
      </c>
      <c r="G69" s="1193" t="s">
        <v>70</v>
      </c>
      <c r="H69" s="587"/>
      <c r="I69" s="1274">
        <v>2500000</v>
      </c>
      <c r="J69" s="1276">
        <v>0</v>
      </c>
      <c r="K69" s="1274">
        <v>2500000</v>
      </c>
    </row>
    <row r="70" spans="1:12" ht="75.599999999999994" customHeight="1">
      <c r="A70" s="1198"/>
      <c r="B70" s="1273"/>
      <c r="C70" s="1266"/>
      <c r="D70" s="1266"/>
      <c r="E70" s="1194"/>
      <c r="F70" s="1194"/>
      <c r="G70" s="1194"/>
      <c r="H70" s="584" t="s">
        <v>1179</v>
      </c>
      <c r="I70" s="1275"/>
      <c r="J70" s="1277"/>
      <c r="K70" s="1275"/>
    </row>
    <row r="71" spans="1:12" ht="86.25" customHeight="1" thickBot="1">
      <c r="A71" s="1203"/>
      <c r="B71" s="588" t="s">
        <v>923</v>
      </c>
      <c r="C71" s="589">
        <v>0.9</v>
      </c>
      <c r="D71" s="589">
        <v>1</v>
      </c>
      <c r="E71" s="1204"/>
      <c r="F71" s="1204"/>
      <c r="G71" s="1204"/>
      <c r="H71" s="518"/>
      <c r="I71" s="590"/>
      <c r="J71" s="590"/>
      <c r="K71" s="590"/>
    </row>
    <row r="72" spans="1:12" ht="23.25" customHeight="1" thickBot="1">
      <c r="A72" s="522" t="s">
        <v>924</v>
      </c>
      <c r="B72" s="514"/>
      <c r="C72" s="591"/>
      <c r="D72" s="591"/>
      <c r="E72" s="550"/>
      <c r="F72" s="550"/>
      <c r="G72" s="592"/>
      <c r="H72" s="581"/>
      <c r="I72" s="593">
        <f>SUM(I65:I71)</f>
        <v>4500000</v>
      </c>
      <c r="J72" s="594">
        <f>SUM(J65:J71)</f>
        <v>0</v>
      </c>
      <c r="K72" s="593">
        <f>SUM(K65:K71)</f>
        <v>4500000</v>
      </c>
    </row>
    <row r="73" spans="1:12" ht="21" customHeight="1">
      <c r="A73" s="1197" t="s">
        <v>925</v>
      </c>
      <c r="B73" s="1191" t="s">
        <v>926</v>
      </c>
      <c r="C73" s="1262" t="s">
        <v>71</v>
      </c>
      <c r="D73" s="1265">
        <v>0.1</v>
      </c>
      <c r="E73" s="1191" t="s">
        <v>72</v>
      </c>
      <c r="F73" s="1191" t="s">
        <v>73</v>
      </c>
      <c r="G73" s="1191" t="s">
        <v>74</v>
      </c>
      <c r="H73" s="595"/>
      <c r="I73" s="1254">
        <f>SUM(I85,I95,I110,I113)</f>
        <v>213847568</v>
      </c>
      <c r="J73" s="1254">
        <f>SUM(J85,J95,J110,J113)</f>
        <v>41252381</v>
      </c>
      <c r="K73" s="1254">
        <f>SUM(K85,K95,K110,K113)</f>
        <v>172595187</v>
      </c>
    </row>
    <row r="74" spans="1:12" ht="42.6" customHeight="1">
      <c r="A74" s="1198"/>
      <c r="B74" s="1233"/>
      <c r="C74" s="1263"/>
      <c r="D74" s="1266"/>
      <c r="E74" s="1233"/>
      <c r="F74" s="1233"/>
      <c r="G74" s="1233"/>
      <c r="H74" s="596"/>
      <c r="I74" s="1260"/>
      <c r="J74" s="1260"/>
      <c r="K74" s="1260"/>
    </row>
    <row r="75" spans="1:12" ht="32.450000000000003" customHeight="1" thickBot="1">
      <c r="A75" s="1198"/>
      <c r="B75" s="1192"/>
      <c r="C75" s="1264"/>
      <c r="D75" s="1267"/>
      <c r="E75" s="1192"/>
      <c r="F75" s="1192"/>
      <c r="G75" s="1192"/>
      <c r="H75" s="596"/>
      <c r="I75" s="1260"/>
      <c r="J75" s="1260"/>
      <c r="K75" s="1260"/>
    </row>
    <row r="76" spans="1:12" ht="30.6" customHeight="1">
      <c r="A76" s="1198"/>
      <c r="B76" s="1193" t="s">
        <v>927</v>
      </c>
      <c r="C76" s="1209" t="s">
        <v>75</v>
      </c>
      <c r="D76" s="1209" t="s">
        <v>76</v>
      </c>
      <c r="E76" s="1191" t="s">
        <v>77</v>
      </c>
      <c r="F76" s="1191" t="s">
        <v>73</v>
      </c>
      <c r="G76" s="1191" t="s">
        <v>78</v>
      </c>
      <c r="H76" s="596"/>
      <c r="I76" s="1260"/>
      <c r="J76" s="1260"/>
      <c r="K76" s="1260"/>
    </row>
    <row r="77" spans="1:12" ht="38.1" customHeight="1" thickBot="1">
      <c r="A77" s="1198"/>
      <c r="B77" s="1204"/>
      <c r="C77" s="1210"/>
      <c r="D77" s="1210"/>
      <c r="E77" s="1192"/>
      <c r="F77" s="1192"/>
      <c r="G77" s="1192"/>
      <c r="H77" s="596"/>
      <c r="I77" s="1260"/>
      <c r="J77" s="1260"/>
      <c r="K77" s="1260"/>
    </row>
    <row r="78" spans="1:12" ht="15" customHeight="1">
      <c r="A78" s="1198"/>
      <c r="B78" s="1191" t="s">
        <v>928</v>
      </c>
      <c r="C78" s="1268" t="s">
        <v>79</v>
      </c>
      <c r="D78" s="1265">
        <v>0.19</v>
      </c>
      <c r="E78" s="1191"/>
      <c r="F78" s="1191" t="s">
        <v>73</v>
      </c>
      <c r="G78" s="1191" t="s">
        <v>80</v>
      </c>
      <c r="H78" s="596"/>
      <c r="I78" s="1260"/>
      <c r="J78" s="1260"/>
      <c r="K78" s="1260"/>
    </row>
    <row r="79" spans="1:12" ht="24.75" customHeight="1" thickBot="1">
      <c r="A79" s="1203"/>
      <c r="B79" s="1192"/>
      <c r="C79" s="1269"/>
      <c r="D79" s="1267"/>
      <c r="E79" s="1192"/>
      <c r="F79" s="1192"/>
      <c r="G79" s="1192"/>
      <c r="H79" s="597"/>
      <c r="I79" s="1261"/>
      <c r="J79" s="1261"/>
      <c r="K79" s="1261"/>
    </row>
    <row r="80" spans="1:12" ht="18" customHeight="1">
      <c r="A80" s="1197" t="s">
        <v>929</v>
      </c>
      <c r="B80" s="1193" t="s">
        <v>930</v>
      </c>
      <c r="C80" s="598" t="s">
        <v>81</v>
      </c>
      <c r="D80" s="598" t="s">
        <v>82</v>
      </c>
      <c r="E80" s="1193" t="s">
        <v>83</v>
      </c>
      <c r="F80" s="1193" t="s">
        <v>84</v>
      </c>
      <c r="G80" s="1193" t="s">
        <v>85</v>
      </c>
      <c r="H80" s="598" t="s">
        <v>644</v>
      </c>
      <c r="I80" s="599">
        <v>420000</v>
      </c>
      <c r="J80" s="600">
        <v>100000</v>
      </c>
      <c r="K80" s="601">
        <v>320000</v>
      </c>
      <c r="L80" s="75"/>
    </row>
    <row r="81" spans="1:12" ht="21.75" thickBot="1">
      <c r="A81" s="1198"/>
      <c r="B81" s="1204"/>
      <c r="C81" s="532" t="s">
        <v>86</v>
      </c>
      <c r="D81" s="532" t="s">
        <v>86</v>
      </c>
      <c r="E81" s="1204"/>
      <c r="F81" s="1204"/>
      <c r="G81" s="1204"/>
      <c r="H81" s="532" t="s">
        <v>707</v>
      </c>
      <c r="I81" s="602">
        <v>200000</v>
      </c>
      <c r="J81" s="603">
        <v>100000</v>
      </c>
      <c r="K81" s="604">
        <v>100000</v>
      </c>
      <c r="L81" s="75"/>
    </row>
    <row r="82" spans="1:12" ht="46.5" customHeight="1" thickBot="1">
      <c r="A82" s="1198"/>
      <c r="B82" s="532" t="s">
        <v>931</v>
      </c>
      <c r="C82" s="532">
        <v>0</v>
      </c>
      <c r="D82" s="532" t="s">
        <v>87</v>
      </c>
      <c r="E82" s="532" t="s">
        <v>83</v>
      </c>
      <c r="F82" s="532" t="s">
        <v>84</v>
      </c>
      <c r="G82" s="532" t="s">
        <v>85</v>
      </c>
      <c r="H82" s="532"/>
      <c r="I82" s="532"/>
      <c r="J82" s="532"/>
      <c r="K82" s="532"/>
    </row>
    <row r="83" spans="1:12" ht="44.25" customHeight="1" thickBot="1">
      <c r="A83" s="1198"/>
      <c r="B83" s="605" t="s">
        <v>932</v>
      </c>
      <c r="C83" s="605" t="s">
        <v>88</v>
      </c>
      <c r="D83" s="605" t="s">
        <v>89</v>
      </c>
      <c r="E83" s="605" t="s">
        <v>83</v>
      </c>
      <c r="F83" s="605" t="s">
        <v>84</v>
      </c>
      <c r="G83" s="532" t="s">
        <v>90</v>
      </c>
      <c r="H83" s="532"/>
      <c r="I83" s="605"/>
      <c r="J83" s="605"/>
      <c r="K83" s="605"/>
    </row>
    <row r="84" spans="1:12" ht="45.95" customHeight="1">
      <c r="A84" s="1198"/>
      <c r="B84" s="529" t="s">
        <v>933</v>
      </c>
      <c r="C84" s="518" t="s">
        <v>91</v>
      </c>
      <c r="D84" s="529" t="s">
        <v>92</v>
      </c>
      <c r="E84" s="529" t="s">
        <v>93</v>
      </c>
      <c r="F84" s="550" t="s">
        <v>84</v>
      </c>
      <c r="G84" s="518"/>
      <c r="H84" s="518"/>
      <c r="I84" s="518"/>
      <c r="J84" s="550"/>
      <c r="K84" s="550"/>
    </row>
    <row r="85" spans="1:12" ht="24.75" customHeight="1">
      <c r="A85" s="530" t="s">
        <v>934</v>
      </c>
      <c r="B85" s="575"/>
      <c r="C85" s="575"/>
      <c r="D85" s="575"/>
      <c r="E85" s="575"/>
      <c r="F85" s="575"/>
      <c r="G85" s="575"/>
      <c r="H85" s="575"/>
      <c r="I85" s="583">
        <f>SUM(I80:I84)</f>
        <v>620000</v>
      </c>
      <c r="J85" s="583">
        <f>SUM(J80:J84)</f>
        <v>200000</v>
      </c>
      <c r="K85" s="583">
        <f>SUM(K80:K84)</f>
        <v>420000</v>
      </c>
    </row>
    <row r="86" spans="1:12" ht="33.950000000000003" customHeight="1">
      <c r="A86" s="1198" t="s">
        <v>935</v>
      </c>
      <c r="B86" s="1194" t="s">
        <v>936</v>
      </c>
      <c r="C86" s="518" t="s">
        <v>94</v>
      </c>
      <c r="D86" s="1194" t="s">
        <v>95</v>
      </c>
      <c r="E86" s="1194" t="s">
        <v>96</v>
      </c>
      <c r="F86" s="1194" t="s">
        <v>84</v>
      </c>
      <c r="G86" s="1232" t="s">
        <v>97</v>
      </c>
      <c r="H86" s="581" t="s">
        <v>644</v>
      </c>
      <c r="I86" s="557">
        <v>63000000</v>
      </c>
      <c r="J86" s="557">
        <v>12000000</v>
      </c>
      <c r="K86" s="557">
        <v>51000000</v>
      </c>
      <c r="L86" s="75"/>
    </row>
    <row r="87" spans="1:12" ht="21">
      <c r="A87" s="1198"/>
      <c r="B87" s="1194"/>
      <c r="C87" s="518" t="s">
        <v>98</v>
      </c>
      <c r="D87" s="1194"/>
      <c r="E87" s="1194"/>
      <c r="F87" s="1194"/>
      <c r="G87" s="1232"/>
      <c r="H87" s="581" t="s">
        <v>740</v>
      </c>
      <c r="I87" s="557">
        <v>3120000</v>
      </c>
      <c r="J87" s="557">
        <v>604076</v>
      </c>
      <c r="K87" s="557">
        <v>2515924</v>
      </c>
      <c r="L87" s="75"/>
    </row>
    <row r="88" spans="1:12" ht="21.75" thickBot="1">
      <c r="A88" s="1198"/>
      <c r="B88" s="1204"/>
      <c r="C88" s="532" t="s">
        <v>99</v>
      </c>
      <c r="D88" s="1204"/>
      <c r="E88" s="1204"/>
      <c r="F88" s="1204"/>
      <c r="G88" s="1257"/>
      <c r="H88" s="581" t="s">
        <v>707</v>
      </c>
      <c r="I88" s="557">
        <v>2000000</v>
      </c>
      <c r="J88" s="557">
        <v>1000000</v>
      </c>
      <c r="K88" s="557">
        <v>1000000</v>
      </c>
      <c r="L88" s="75"/>
    </row>
    <row r="89" spans="1:12" ht="56.1" customHeight="1">
      <c r="A89" s="1198"/>
      <c r="B89" s="1193" t="s">
        <v>937</v>
      </c>
      <c r="C89" s="525" t="s">
        <v>100</v>
      </c>
      <c r="D89" s="525" t="s">
        <v>101</v>
      </c>
      <c r="E89" s="1193" t="s">
        <v>102</v>
      </c>
      <c r="F89" s="1193" t="s">
        <v>103</v>
      </c>
      <c r="G89" s="1238" t="s">
        <v>104</v>
      </c>
      <c r="H89" s="581"/>
      <c r="I89" s="566"/>
      <c r="J89" s="566"/>
      <c r="K89" s="566"/>
    </row>
    <row r="90" spans="1:12" ht="21">
      <c r="A90" s="1198"/>
      <c r="B90" s="1194"/>
      <c r="C90" s="525" t="s">
        <v>105</v>
      </c>
      <c r="D90" s="525" t="s">
        <v>106</v>
      </c>
      <c r="E90" s="1194"/>
      <c r="F90" s="1194"/>
      <c r="G90" s="1232"/>
      <c r="H90" s="581"/>
      <c r="I90" s="566"/>
      <c r="J90" s="566"/>
      <c r="K90" s="566"/>
    </row>
    <row r="91" spans="1:12" ht="21">
      <c r="A91" s="1198"/>
      <c r="B91" s="1194"/>
      <c r="C91" s="525" t="s">
        <v>107</v>
      </c>
      <c r="D91" s="525" t="s">
        <v>108</v>
      </c>
      <c r="E91" s="1194"/>
      <c r="F91" s="1194"/>
      <c r="G91" s="1232"/>
      <c r="H91" s="581"/>
      <c r="I91" s="566"/>
      <c r="J91" s="566"/>
      <c r="K91" s="566"/>
    </row>
    <row r="92" spans="1:12" ht="21.75" thickBot="1">
      <c r="A92" s="1198"/>
      <c r="B92" s="1204"/>
      <c r="C92" s="534" t="s">
        <v>109</v>
      </c>
      <c r="D92" s="534" t="s">
        <v>110</v>
      </c>
      <c r="E92" s="1194"/>
      <c r="F92" s="1194"/>
      <c r="G92" s="1232"/>
      <c r="H92" s="581"/>
      <c r="I92" s="566"/>
      <c r="J92" s="566"/>
      <c r="K92" s="566"/>
    </row>
    <row r="93" spans="1:12" ht="21">
      <c r="A93" s="1198"/>
      <c r="B93" s="1191" t="s">
        <v>938</v>
      </c>
      <c r="C93" s="1191">
        <v>0</v>
      </c>
      <c r="D93" s="1258">
        <v>0.4</v>
      </c>
      <c r="E93" s="1194"/>
      <c r="F93" s="1194"/>
      <c r="G93" s="1232"/>
      <c r="H93" s="581"/>
      <c r="I93" s="566"/>
      <c r="J93" s="566"/>
      <c r="K93" s="566"/>
    </row>
    <row r="94" spans="1:12" ht="21">
      <c r="A94" s="1198"/>
      <c r="B94" s="1233"/>
      <c r="C94" s="1233"/>
      <c r="D94" s="1259"/>
      <c r="E94" s="1194"/>
      <c r="F94" s="1194"/>
      <c r="G94" s="1232"/>
      <c r="H94" s="581"/>
      <c r="I94" s="566"/>
      <c r="J94" s="566"/>
      <c r="K94" s="566"/>
    </row>
    <row r="95" spans="1:12" ht="21">
      <c r="A95" s="575" t="s">
        <v>939</v>
      </c>
      <c r="B95" s="606"/>
      <c r="C95" s="606"/>
      <c r="D95" s="607"/>
      <c r="E95" s="575"/>
      <c r="F95" s="575"/>
      <c r="G95" s="575"/>
      <c r="H95" s="575"/>
      <c r="I95" s="593">
        <f>SUM(I86:I94)</f>
        <v>68120000</v>
      </c>
      <c r="J95" s="593">
        <f>SUM(J86:J94)</f>
        <v>13604076</v>
      </c>
      <c r="K95" s="593">
        <f>SUM(K86:K94)</f>
        <v>54515924</v>
      </c>
    </row>
    <row r="96" spans="1:12" ht="42">
      <c r="A96" s="1198" t="s">
        <v>940</v>
      </c>
      <c r="B96" s="1194" t="s">
        <v>941</v>
      </c>
      <c r="C96" s="608">
        <v>0.94599999999999995</v>
      </c>
      <c r="D96" s="1256">
        <v>0.95</v>
      </c>
      <c r="E96" s="1194" t="s">
        <v>72</v>
      </c>
      <c r="F96" s="518" t="s">
        <v>111</v>
      </c>
      <c r="G96" s="518" t="s">
        <v>112</v>
      </c>
      <c r="H96" s="518" t="s">
        <v>644</v>
      </c>
      <c r="I96" s="609">
        <v>67200000</v>
      </c>
      <c r="J96" s="609">
        <v>6700000</v>
      </c>
      <c r="K96" s="609">
        <v>60500000</v>
      </c>
      <c r="L96" s="75"/>
    </row>
    <row r="97" spans="1:12" ht="63">
      <c r="A97" s="1194"/>
      <c r="B97" s="1194"/>
      <c r="C97" s="518" t="s">
        <v>113</v>
      </c>
      <c r="D97" s="1256"/>
      <c r="E97" s="1194"/>
      <c r="F97" s="518" t="s">
        <v>114</v>
      </c>
      <c r="G97" s="518" t="s">
        <v>115</v>
      </c>
      <c r="H97" s="518" t="s">
        <v>656</v>
      </c>
      <c r="I97" s="610">
        <v>66907568</v>
      </c>
      <c r="J97" s="610">
        <v>17000000</v>
      </c>
      <c r="K97" s="610">
        <v>49907568</v>
      </c>
      <c r="L97" s="75"/>
    </row>
    <row r="98" spans="1:12" ht="30" customHeight="1" thickBot="1">
      <c r="A98" s="1194"/>
      <c r="B98" s="1204"/>
      <c r="C98" s="532"/>
      <c r="D98" s="1210"/>
      <c r="E98" s="1204"/>
      <c r="F98" s="532"/>
      <c r="G98" s="532"/>
      <c r="H98" s="518" t="s">
        <v>740</v>
      </c>
      <c r="I98" s="609">
        <v>5000000</v>
      </c>
      <c r="J98" s="609">
        <v>1649508</v>
      </c>
      <c r="K98" s="609">
        <v>3350492</v>
      </c>
      <c r="L98" s="75"/>
    </row>
    <row r="99" spans="1:12" ht="21">
      <c r="A99" s="1194"/>
      <c r="B99" s="1193" t="s">
        <v>942</v>
      </c>
      <c r="C99" s="518" t="s">
        <v>116</v>
      </c>
      <c r="D99" s="1209">
        <v>0.9</v>
      </c>
      <c r="E99" s="1193" t="s">
        <v>72</v>
      </c>
      <c r="F99" s="1193" t="s">
        <v>84</v>
      </c>
      <c r="G99" s="1193"/>
      <c r="H99" s="550" t="s">
        <v>707</v>
      </c>
      <c r="I99" s="609">
        <v>1000000</v>
      </c>
      <c r="J99" s="609">
        <v>500000</v>
      </c>
      <c r="K99" s="609">
        <v>500000</v>
      </c>
      <c r="L99" s="75"/>
    </row>
    <row r="100" spans="1:12" ht="21">
      <c r="A100" s="1194"/>
      <c r="B100" s="1194"/>
      <c r="C100" s="518" t="s">
        <v>117</v>
      </c>
      <c r="D100" s="1256"/>
      <c r="E100" s="1194"/>
      <c r="F100" s="1194"/>
      <c r="G100" s="1194"/>
      <c r="H100" s="550"/>
      <c r="I100" s="609"/>
      <c r="J100" s="609"/>
      <c r="K100" s="609"/>
    </row>
    <row r="101" spans="1:12" ht="15.95" customHeight="1" thickBot="1">
      <c r="A101" s="1194"/>
      <c r="B101" s="1204"/>
      <c r="C101" s="532"/>
      <c r="D101" s="1210"/>
      <c r="E101" s="1204"/>
      <c r="F101" s="1204"/>
      <c r="G101" s="1204"/>
      <c r="H101" s="550"/>
      <c r="I101" s="609"/>
      <c r="J101" s="609"/>
      <c r="K101" s="609"/>
    </row>
    <row r="102" spans="1:12" ht="15" customHeight="1">
      <c r="A102" s="1194"/>
      <c r="B102" s="1193" t="s">
        <v>943</v>
      </c>
      <c r="C102" s="1193">
        <v>1370</v>
      </c>
      <c r="D102" s="1193">
        <v>3600</v>
      </c>
      <c r="E102" s="1193" t="s">
        <v>118</v>
      </c>
      <c r="F102" s="1193" t="s">
        <v>119</v>
      </c>
      <c r="G102" s="1193" t="s">
        <v>120</v>
      </c>
      <c r="H102" s="550"/>
      <c r="I102" s="609"/>
      <c r="J102" s="609"/>
      <c r="K102" s="609"/>
    </row>
    <row r="103" spans="1:12" ht="15" customHeight="1">
      <c r="A103" s="1194"/>
      <c r="B103" s="1194"/>
      <c r="C103" s="1194"/>
      <c r="D103" s="1194"/>
      <c r="E103" s="1194"/>
      <c r="F103" s="1194"/>
      <c r="G103" s="1194"/>
      <c r="H103" s="550"/>
      <c r="I103" s="609"/>
      <c r="J103" s="609"/>
      <c r="K103" s="609"/>
    </row>
    <row r="104" spans="1:12" ht="15.95" customHeight="1" thickBot="1">
      <c r="A104" s="1194"/>
      <c r="B104" s="1194"/>
      <c r="C104" s="1194"/>
      <c r="D104" s="1194"/>
      <c r="E104" s="1194"/>
      <c r="F104" s="1194"/>
      <c r="G104" s="1194"/>
      <c r="H104" s="550"/>
      <c r="I104" s="609"/>
      <c r="J104" s="609"/>
      <c r="K104" s="609"/>
    </row>
    <row r="105" spans="1:12" ht="15" customHeight="1">
      <c r="A105" s="1194"/>
      <c r="B105" s="1191" t="s">
        <v>944</v>
      </c>
      <c r="C105" s="1193">
        <v>10</v>
      </c>
      <c r="D105" s="1193">
        <v>82</v>
      </c>
      <c r="E105" s="1194"/>
      <c r="F105" s="1194"/>
      <c r="G105" s="1194"/>
      <c r="H105" s="550"/>
      <c r="I105" s="609"/>
      <c r="J105" s="609"/>
      <c r="K105" s="609"/>
    </row>
    <row r="106" spans="1:12" ht="15" customHeight="1">
      <c r="A106" s="1194"/>
      <c r="B106" s="1233"/>
      <c r="C106" s="1194"/>
      <c r="D106" s="1194"/>
      <c r="E106" s="1194"/>
      <c r="F106" s="1194"/>
      <c r="G106" s="1194"/>
      <c r="H106" s="550"/>
      <c r="I106" s="609"/>
      <c r="J106" s="609"/>
      <c r="K106" s="609"/>
    </row>
    <row r="107" spans="1:12" ht="15" customHeight="1">
      <c r="A107" s="1194"/>
      <c r="B107" s="1233"/>
      <c r="C107" s="1194"/>
      <c r="D107" s="1194"/>
      <c r="E107" s="1194"/>
      <c r="F107" s="1194"/>
      <c r="G107" s="1194"/>
      <c r="H107" s="550"/>
      <c r="I107" s="609"/>
      <c r="J107" s="609"/>
      <c r="K107" s="609"/>
    </row>
    <row r="108" spans="1:12" ht="39.75" customHeight="1" thickBot="1">
      <c r="A108" s="1194"/>
      <c r="B108" s="1192"/>
      <c r="C108" s="1204"/>
      <c r="D108" s="1204"/>
      <c r="E108" s="1204"/>
      <c r="F108" s="1204"/>
      <c r="G108" s="1204"/>
      <c r="H108" s="550"/>
      <c r="I108" s="609"/>
      <c r="J108" s="609"/>
      <c r="K108" s="609"/>
    </row>
    <row r="109" spans="1:12" ht="65.25" customHeight="1" thickBot="1">
      <c r="A109" s="1204"/>
      <c r="B109" s="611" t="s">
        <v>945</v>
      </c>
      <c r="C109" s="548">
        <v>3500</v>
      </c>
      <c r="D109" s="532" t="s">
        <v>58</v>
      </c>
      <c r="E109" s="611" t="s">
        <v>121</v>
      </c>
      <c r="F109" s="611" t="s">
        <v>122</v>
      </c>
      <c r="G109" s="611"/>
      <c r="H109" s="611"/>
      <c r="I109" s="604"/>
      <c r="J109" s="604"/>
      <c r="K109" s="604"/>
    </row>
    <row r="110" spans="1:12" s="7" customFormat="1" ht="29.25" customHeight="1" thickBot="1">
      <c r="A110" s="522" t="s">
        <v>946</v>
      </c>
      <c r="B110" s="514"/>
      <c r="C110" s="612"/>
      <c r="D110" s="516"/>
      <c r="E110" s="514"/>
      <c r="F110" s="514"/>
      <c r="G110" s="514"/>
      <c r="H110" s="514"/>
      <c r="I110" s="613">
        <f>SUM(I96:I109)</f>
        <v>140107568</v>
      </c>
      <c r="J110" s="613">
        <f>SUM(J96:J109)</f>
        <v>25849508</v>
      </c>
      <c r="K110" s="614">
        <f>SUM(K96:K109)</f>
        <v>114258060</v>
      </c>
    </row>
    <row r="111" spans="1:12" ht="57.6" customHeight="1" thickBot="1">
      <c r="A111" s="1193" t="s">
        <v>947</v>
      </c>
      <c r="B111" s="525" t="s">
        <v>948</v>
      </c>
      <c r="C111" s="615">
        <v>0</v>
      </c>
      <c r="D111" s="518" t="s">
        <v>123</v>
      </c>
      <c r="E111" s="525" t="s">
        <v>124</v>
      </c>
      <c r="F111" s="525" t="s">
        <v>111</v>
      </c>
      <c r="G111" s="1193" t="s">
        <v>125</v>
      </c>
      <c r="H111" s="529" t="s">
        <v>644</v>
      </c>
      <c r="I111" s="616">
        <v>2000000</v>
      </c>
      <c r="J111" s="616">
        <v>1000000</v>
      </c>
      <c r="K111" s="617">
        <v>1000000</v>
      </c>
      <c r="L111" s="75"/>
    </row>
    <row r="112" spans="1:12" ht="129.6" customHeight="1">
      <c r="A112" s="1194"/>
      <c r="B112" s="525" t="s">
        <v>949</v>
      </c>
      <c r="C112" s="615">
        <v>6</v>
      </c>
      <c r="D112" s="518">
        <v>10</v>
      </c>
      <c r="E112" s="525" t="s">
        <v>126</v>
      </c>
      <c r="F112" s="525" t="s">
        <v>127</v>
      </c>
      <c r="G112" s="1194"/>
      <c r="H112" s="550" t="s">
        <v>740</v>
      </c>
      <c r="I112" s="610">
        <v>3000000</v>
      </c>
      <c r="J112" s="618">
        <v>598797</v>
      </c>
      <c r="K112" s="619">
        <v>2401203</v>
      </c>
      <c r="L112" s="75"/>
    </row>
    <row r="113" spans="1:12" ht="31.5" customHeight="1" thickBot="1">
      <c r="A113" s="530" t="s">
        <v>950</v>
      </c>
      <c r="B113" s="606"/>
      <c r="C113" s="531"/>
      <c r="D113" s="575"/>
      <c r="E113" s="606"/>
      <c r="F113" s="606"/>
      <c r="G113" s="575"/>
      <c r="H113" s="575"/>
      <c r="I113" s="620">
        <f>SUM(I111:I112)</f>
        <v>5000000</v>
      </c>
      <c r="J113" s="620">
        <f>SUM(J111:J112)</f>
        <v>1598797</v>
      </c>
      <c r="K113" s="620">
        <f>SUM(K111:K112)</f>
        <v>3401203</v>
      </c>
    </row>
    <row r="114" spans="1:12" ht="55.15" customHeight="1">
      <c r="A114" s="1197" t="s">
        <v>951</v>
      </c>
      <c r="B114" s="525" t="s">
        <v>952</v>
      </c>
      <c r="C114" s="621">
        <v>22986</v>
      </c>
      <c r="D114" s="622" t="s">
        <v>131</v>
      </c>
      <c r="E114" s="1191" t="s">
        <v>132</v>
      </c>
      <c r="F114" s="1193" t="s">
        <v>133</v>
      </c>
      <c r="G114" s="1191"/>
      <c r="H114" s="595"/>
      <c r="I114" s="1254">
        <f>SUM(I124,I130,I142,I147,I154)</f>
        <v>8089244</v>
      </c>
      <c r="J114" s="1254">
        <f>SUM(J124,J130,J142,J147,J154)</f>
        <v>5031179</v>
      </c>
      <c r="K114" s="1254">
        <f>SUM(K124,K130,K142,K147,K154)</f>
        <v>3058065</v>
      </c>
    </row>
    <row r="115" spans="1:12" ht="54" customHeight="1">
      <c r="A115" s="1198"/>
      <c r="B115" s="525" t="s">
        <v>953</v>
      </c>
      <c r="C115" s="621">
        <v>23532</v>
      </c>
      <c r="D115" s="623" t="s">
        <v>134</v>
      </c>
      <c r="E115" s="1233"/>
      <c r="F115" s="1194"/>
      <c r="G115" s="1233"/>
      <c r="H115" s="596"/>
      <c r="I115" s="1255"/>
      <c r="J115" s="1255"/>
      <c r="K115" s="1255"/>
    </row>
    <row r="116" spans="1:12" ht="135" customHeight="1" thickBot="1">
      <c r="A116" s="1198"/>
      <c r="B116" s="525" t="s">
        <v>954</v>
      </c>
      <c r="C116" s="621" t="s">
        <v>135</v>
      </c>
      <c r="D116" s="525" t="s">
        <v>136</v>
      </c>
      <c r="E116" s="1233"/>
      <c r="F116" s="1194"/>
      <c r="G116" s="1233"/>
      <c r="H116" s="596"/>
      <c r="I116" s="1255"/>
      <c r="J116" s="1255"/>
      <c r="K116" s="1255"/>
    </row>
    <row r="117" spans="1:12" ht="84">
      <c r="A117" s="1197" t="s">
        <v>955</v>
      </c>
      <c r="B117" s="598" t="s">
        <v>956</v>
      </c>
      <c r="C117" s="624">
        <v>7</v>
      </c>
      <c r="D117" s="625">
        <v>13</v>
      </c>
      <c r="E117" s="1193" t="s">
        <v>137</v>
      </c>
      <c r="F117" s="1193" t="s">
        <v>138</v>
      </c>
      <c r="G117" s="1238" t="s">
        <v>139</v>
      </c>
      <c r="H117" s="581" t="s">
        <v>737</v>
      </c>
      <c r="I117" s="626">
        <v>370000</v>
      </c>
      <c r="J117" s="626">
        <v>370000</v>
      </c>
      <c r="K117" s="626">
        <v>0</v>
      </c>
      <c r="L117" s="75"/>
    </row>
    <row r="118" spans="1:12" ht="84">
      <c r="A118" s="1198"/>
      <c r="B118" s="525" t="s">
        <v>957</v>
      </c>
      <c r="C118" s="525">
        <v>120</v>
      </c>
      <c r="D118" s="627">
        <v>150</v>
      </c>
      <c r="E118" s="1194"/>
      <c r="F118" s="1194"/>
      <c r="G118" s="1232"/>
      <c r="H118" s="581" t="s">
        <v>740</v>
      </c>
      <c r="I118" s="628">
        <v>500000</v>
      </c>
      <c r="J118" s="628">
        <v>300000</v>
      </c>
      <c r="K118" s="628">
        <v>200000</v>
      </c>
      <c r="L118" s="75"/>
    </row>
    <row r="119" spans="1:12" ht="60.6" customHeight="1">
      <c r="A119" s="1198"/>
      <c r="B119" s="525" t="s">
        <v>958</v>
      </c>
      <c r="C119" s="525">
        <v>0</v>
      </c>
      <c r="D119" s="627">
        <v>1</v>
      </c>
      <c r="E119" s="1194"/>
      <c r="F119" s="1194"/>
      <c r="G119" s="1232"/>
      <c r="H119" s="581" t="s">
        <v>643</v>
      </c>
      <c r="I119" s="628">
        <v>200000</v>
      </c>
      <c r="J119" s="629">
        <v>0</v>
      </c>
      <c r="K119" s="628">
        <v>200000</v>
      </c>
      <c r="L119" s="75"/>
    </row>
    <row r="120" spans="1:12" ht="84">
      <c r="A120" s="1198"/>
      <c r="B120" s="525" t="s">
        <v>959</v>
      </c>
      <c r="C120" s="525" t="s">
        <v>140</v>
      </c>
      <c r="D120" s="525" t="s">
        <v>141</v>
      </c>
      <c r="E120" s="1194"/>
      <c r="F120" s="1194"/>
      <c r="G120" s="1232"/>
      <c r="H120" s="581" t="s">
        <v>743</v>
      </c>
      <c r="I120" s="628">
        <v>840000</v>
      </c>
      <c r="J120" s="628">
        <v>320000</v>
      </c>
      <c r="K120" s="628">
        <v>520000</v>
      </c>
      <c r="L120" s="75"/>
    </row>
    <row r="121" spans="1:12" ht="84">
      <c r="A121" s="1198"/>
      <c r="B121" s="525" t="s">
        <v>960</v>
      </c>
      <c r="C121" s="525" t="s">
        <v>142</v>
      </c>
      <c r="D121" s="525" t="s">
        <v>143</v>
      </c>
      <c r="E121" s="1194"/>
      <c r="F121" s="1194"/>
      <c r="G121" s="1232"/>
      <c r="H121" s="581"/>
      <c r="I121" s="558"/>
      <c r="J121" s="558"/>
      <c r="K121" s="558"/>
    </row>
    <row r="122" spans="1:12" ht="63" customHeight="1">
      <c r="A122" s="1198"/>
      <c r="B122" s="525" t="s">
        <v>961</v>
      </c>
      <c r="C122" s="525" t="s">
        <v>144</v>
      </c>
      <c r="D122" s="525" t="s">
        <v>145</v>
      </c>
      <c r="E122" s="1194"/>
      <c r="F122" s="1194"/>
      <c r="G122" s="1232"/>
      <c r="H122" s="581"/>
      <c r="I122" s="558"/>
      <c r="J122" s="558"/>
      <c r="K122" s="558"/>
    </row>
    <row r="123" spans="1:12" ht="55.5" customHeight="1">
      <c r="A123" s="1198"/>
      <c r="B123" s="525" t="s">
        <v>962</v>
      </c>
      <c r="C123" s="525" t="s">
        <v>146</v>
      </c>
      <c r="D123" s="525" t="s">
        <v>147</v>
      </c>
      <c r="E123" s="1194"/>
      <c r="F123" s="1194"/>
      <c r="G123" s="1194"/>
      <c r="H123" s="518"/>
      <c r="I123" s="630"/>
      <c r="J123" s="630"/>
      <c r="K123" s="630"/>
    </row>
    <row r="124" spans="1:12" ht="28.5" customHeight="1">
      <c r="A124" s="530" t="s">
        <v>963</v>
      </c>
      <c r="B124" s="606"/>
      <c r="C124" s="606"/>
      <c r="D124" s="606"/>
      <c r="E124" s="575"/>
      <c r="F124" s="575"/>
      <c r="G124" s="575"/>
      <c r="H124" s="575"/>
      <c r="I124" s="631">
        <f>SUM(I117:I123)</f>
        <v>1910000</v>
      </c>
      <c r="J124" s="631">
        <f>SUM(J117:J123)</f>
        <v>990000</v>
      </c>
      <c r="K124" s="631">
        <f>SUM(K117:K123)</f>
        <v>920000</v>
      </c>
    </row>
    <row r="125" spans="1:12" ht="147.75" thickBot="1">
      <c r="A125" s="1198" t="s">
        <v>964</v>
      </c>
      <c r="B125" s="550" t="s">
        <v>965</v>
      </c>
      <c r="C125" s="550" t="s">
        <v>149</v>
      </c>
      <c r="D125" s="550" t="s">
        <v>150</v>
      </c>
      <c r="E125" s="1194" t="s">
        <v>151</v>
      </c>
      <c r="F125" s="1252" t="s">
        <v>152</v>
      </c>
      <c r="G125" s="1194" t="s">
        <v>153</v>
      </c>
      <c r="H125" s="592" t="s">
        <v>644</v>
      </c>
      <c r="I125" s="632">
        <v>75000</v>
      </c>
      <c r="J125" s="633">
        <v>75000</v>
      </c>
      <c r="K125" s="634">
        <v>0</v>
      </c>
      <c r="L125" s="75"/>
    </row>
    <row r="126" spans="1:12" ht="21">
      <c r="A126" s="1198"/>
      <c r="B126" s="1191" t="s">
        <v>966</v>
      </c>
      <c r="C126" s="1199">
        <v>112000</v>
      </c>
      <c r="D126" s="635">
        <v>480000</v>
      </c>
      <c r="E126" s="1194"/>
      <c r="F126" s="1252"/>
      <c r="G126" s="1194"/>
      <c r="H126" s="592" t="s">
        <v>740</v>
      </c>
      <c r="I126" s="636">
        <v>130000</v>
      </c>
      <c r="J126" s="637">
        <v>130000</v>
      </c>
      <c r="K126" s="638">
        <v>0</v>
      </c>
      <c r="L126" s="75"/>
    </row>
    <row r="127" spans="1:12" ht="59.25" customHeight="1" thickBot="1">
      <c r="A127" s="1198"/>
      <c r="B127" s="1233"/>
      <c r="C127" s="1253"/>
      <c r="D127" s="532" t="s">
        <v>154</v>
      </c>
      <c r="E127" s="1194"/>
      <c r="F127" s="1252"/>
      <c r="G127" s="1194"/>
      <c r="H127" s="592"/>
      <c r="I127" s="639"/>
      <c r="J127" s="640"/>
      <c r="K127" s="638"/>
    </row>
    <row r="128" spans="1:12" ht="105.75" thickBot="1">
      <c r="A128" s="1198"/>
      <c r="B128" s="529" t="s">
        <v>967</v>
      </c>
      <c r="C128" s="529" t="s">
        <v>155</v>
      </c>
      <c r="D128" s="553">
        <v>0.95</v>
      </c>
      <c r="E128" s="1194"/>
      <c r="F128" s="1252"/>
      <c r="G128" s="1194"/>
      <c r="H128" s="592" t="s">
        <v>650</v>
      </c>
      <c r="I128" s="641">
        <v>120000</v>
      </c>
      <c r="J128" s="641">
        <v>120000</v>
      </c>
      <c r="K128" s="642">
        <v>0</v>
      </c>
      <c r="L128" s="75"/>
    </row>
    <row r="129" spans="1:12" ht="109.9" customHeight="1">
      <c r="A129" s="1198"/>
      <c r="B129" s="595" t="s">
        <v>968</v>
      </c>
      <c r="C129" s="553">
        <v>0.23</v>
      </c>
      <c r="D129" s="529" t="s">
        <v>156</v>
      </c>
      <c r="E129" s="1194"/>
      <c r="F129" s="1252"/>
      <c r="G129" s="1194"/>
      <c r="H129" s="550" t="s">
        <v>743</v>
      </c>
      <c r="I129" s="643">
        <v>162300</v>
      </c>
      <c r="J129" s="643">
        <v>75600</v>
      </c>
      <c r="K129" s="643">
        <v>86700</v>
      </c>
      <c r="L129" s="75"/>
    </row>
    <row r="130" spans="1:12" ht="24.75" customHeight="1" thickBot="1">
      <c r="A130" s="522" t="s">
        <v>969</v>
      </c>
      <c r="B130" s="611"/>
      <c r="C130" s="527"/>
      <c r="D130" s="532"/>
      <c r="E130" s="550"/>
      <c r="F130" s="644"/>
      <c r="G130" s="550"/>
      <c r="H130" s="550"/>
      <c r="I130" s="645">
        <f>SUM(I125:I129)</f>
        <v>487300</v>
      </c>
      <c r="J130" s="645">
        <f>SUM(J125:J129)</f>
        <v>400600</v>
      </c>
      <c r="K130" s="645">
        <f>SUM(K125:K129)</f>
        <v>86700</v>
      </c>
    </row>
    <row r="131" spans="1:12" ht="42.75" thickBot="1">
      <c r="A131" s="1193" t="s">
        <v>970</v>
      </c>
      <c r="B131" s="532" t="s">
        <v>971</v>
      </c>
      <c r="C131" s="532" t="s">
        <v>158</v>
      </c>
      <c r="D131" s="527">
        <v>0.9</v>
      </c>
      <c r="E131" s="1193" t="s">
        <v>159</v>
      </c>
      <c r="F131" s="1193" t="s">
        <v>160</v>
      </c>
      <c r="G131" s="1193" t="s">
        <v>161</v>
      </c>
      <c r="H131" s="529" t="s">
        <v>650</v>
      </c>
      <c r="I131" s="646">
        <v>270000</v>
      </c>
      <c r="J131" s="646">
        <v>270000</v>
      </c>
      <c r="K131" s="646">
        <v>0</v>
      </c>
      <c r="L131" s="75"/>
    </row>
    <row r="132" spans="1:12" ht="21">
      <c r="A132" s="1194"/>
      <c r="B132" s="1193" t="s">
        <v>972</v>
      </c>
      <c r="C132" s="608">
        <v>0.54300000000000004</v>
      </c>
      <c r="D132" s="1209">
        <v>0.9</v>
      </c>
      <c r="E132" s="1194"/>
      <c r="F132" s="1194"/>
      <c r="G132" s="1194"/>
      <c r="H132" s="550"/>
      <c r="I132" s="647"/>
      <c r="J132" s="647"/>
      <c r="K132" s="647"/>
    </row>
    <row r="133" spans="1:12" ht="21.75" thickBot="1">
      <c r="A133" s="1194"/>
      <c r="B133" s="1204"/>
      <c r="C133" s="532" t="s">
        <v>162</v>
      </c>
      <c r="D133" s="1210"/>
      <c r="E133" s="1194"/>
      <c r="F133" s="1194"/>
      <c r="G133" s="1194"/>
      <c r="H133" s="550"/>
      <c r="I133" s="647"/>
      <c r="J133" s="647"/>
      <c r="K133" s="647"/>
    </row>
    <row r="134" spans="1:12" ht="53.25" customHeight="1" thickBot="1">
      <c r="A134" s="1194"/>
      <c r="B134" s="532" t="s">
        <v>973</v>
      </c>
      <c r="C134" s="527">
        <v>0.23</v>
      </c>
      <c r="D134" s="527">
        <v>0.85</v>
      </c>
      <c r="E134" s="1194"/>
      <c r="F134" s="1194"/>
      <c r="G134" s="1194"/>
      <c r="H134" s="550"/>
      <c r="I134" s="647"/>
      <c r="J134" s="647"/>
      <c r="K134" s="647"/>
    </row>
    <row r="135" spans="1:12" ht="54.75" customHeight="1" thickBot="1">
      <c r="A135" s="1194"/>
      <c r="B135" s="532" t="s">
        <v>974</v>
      </c>
      <c r="C135" s="527">
        <v>0.23</v>
      </c>
      <c r="D135" s="527">
        <v>0.9</v>
      </c>
      <c r="E135" s="1194"/>
      <c r="F135" s="1194"/>
      <c r="G135" s="1194"/>
      <c r="H135" s="550"/>
      <c r="I135" s="647"/>
      <c r="J135" s="647"/>
      <c r="K135" s="647"/>
    </row>
    <row r="136" spans="1:12" ht="84.75" thickBot="1">
      <c r="A136" s="1194"/>
      <c r="B136" s="532" t="s">
        <v>975</v>
      </c>
      <c r="C136" s="532" t="s">
        <v>163</v>
      </c>
      <c r="D136" s="527">
        <v>0.95</v>
      </c>
      <c r="E136" s="1194"/>
      <c r="F136" s="1194"/>
      <c r="G136" s="1194"/>
      <c r="H136" s="550"/>
      <c r="I136" s="648"/>
      <c r="J136" s="648"/>
      <c r="K136" s="648"/>
    </row>
    <row r="137" spans="1:12" ht="42.75" thickBot="1">
      <c r="A137" s="1194"/>
      <c r="B137" s="532" t="s">
        <v>976</v>
      </c>
      <c r="C137" s="527">
        <v>0.18</v>
      </c>
      <c r="D137" s="527">
        <v>0.7</v>
      </c>
      <c r="E137" s="1194"/>
      <c r="F137" s="1194"/>
      <c r="G137" s="1232"/>
      <c r="H137" s="592" t="s">
        <v>644</v>
      </c>
      <c r="I137" s="646">
        <v>740000</v>
      </c>
      <c r="J137" s="621">
        <v>740000</v>
      </c>
      <c r="K137" s="621">
        <v>0</v>
      </c>
      <c r="L137" s="75"/>
    </row>
    <row r="138" spans="1:12" ht="161.25" customHeight="1" thickBot="1">
      <c r="A138" s="1194"/>
      <c r="B138" s="532" t="s">
        <v>977</v>
      </c>
      <c r="C138" s="527">
        <v>0.73</v>
      </c>
      <c r="D138" s="527">
        <v>0.9</v>
      </c>
      <c r="E138" s="1194"/>
      <c r="F138" s="1194"/>
      <c r="G138" s="1232"/>
      <c r="H138" s="592" t="s">
        <v>656</v>
      </c>
      <c r="I138" s="648">
        <v>300000</v>
      </c>
      <c r="J138" s="649">
        <v>300000</v>
      </c>
      <c r="K138" s="611">
        <v>0</v>
      </c>
      <c r="L138" s="75"/>
    </row>
    <row r="139" spans="1:12" ht="63.75" thickBot="1">
      <c r="A139" s="1194"/>
      <c r="B139" s="532" t="s">
        <v>978</v>
      </c>
      <c r="C139" s="532" t="s">
        <v>164</v>
      </c>
      <c r="D139" s="527">
        <v>0.9</v>
      </c>
      <c r="E139" s="1194"/>
      <c r="F139" s="1194"/>
      <c r="G139" s="1194"/>
      <c r="H139" s="518" t="s">
        <v>743</v>
      </c>
      <c r="I139" s="649">
        <v>919700</v>
      </c>
      <c r="J139" s="649">
        <v>428400</v>
      </c>
      <c r="K139" s="649">
        <v>491300</v>
      </c>
      <c r="L139" s="75"/>
    </row>
    <row r="140" spans="1:12" ht="84.75" thickBot="1">
      <c r="A140" s="1194"/>
      <c r="B140" s="532" t="s">
        <v>979</v>
      </c>
      <c r="C140" s="532" t="s">
        <v>165</v>
      </c>
      <c r="D140" s="527">
        <v>0.9</v>
      </c>
      <c r="E140" s="1194"/>
      <c r="F140" s="1194"/>
      <c r="G140" s="1194"/>
      <c r="H140" s="518" t="s">
        <v>740</v>
      </c>
      <c r="I140" s="649">
        <v>50000</v>
      </c>
      <c r="J140" s="649">
        <v>50000</v>
      </c>
      <c r="K140" s="611">
        <v>0</v>
      </c>
      <c r="L140" s="75"/>
    </row>
    <row r="141" spans="1:12" ht="63.75" thickBot="1">
      <c r="A141" s="1204"/>
      <c r="B141" s="532" t="s">
        <v>980</v>
      </c>
      <c r="C141" s="527">
        <v>0.36</v>
      </c>
      <c r="D141" s="527">
        <v>0.6</v>
      </c>
      <c r="E141" s="1204"/>
      <c r="F141" s="1204"/>
      <c r="G141" s="1204"/>
      <c r="H141" s="532"/>
      <c r="I141" s="649"/>
      <c r="J141" s="649"/>
      <c r="K141" s="611"/>
    </row>
    <row r="142" spans="1:12" ht="21.75" thickBot="1">
      <c r="A142" s="522" t="s">
        <v>981</v>
      </c>
      <c r="B142" s="516"/>
      <c r="C142" s="650"/>
      <c r="D142" s="650"/>
      <c r="E142" s="522"/>
      <c r="F142" s="522"/>
      <c r="G142" s="522"/>
      <c r="H142" s="516"/>
      <c r="I142" s="651">
        <f>SUM(I131:I141)</f>
        <v>2279700</v>
      </c>
      <c r="J142" s="651">
        <f>SUM(J131:J141)</f>
        <v>1788400</v>
      </c>
      <c r="K142" s="651">
        <f>SUM(K131:K141)</f>
        <v>491300</v>
      </c>
    </row>
    <row r="143" spans="1:12" ht="63">
      <c r="A143" s="1193" t="s">
        <v>982</v>
      </c>
      <c r="B143" s="595" t="s">
        <v>983</v>
      </c>
      <c r="C143" s="652">
        <v>346387</v>
      </c>
      <c r="D143" s="652">
        <v>356387</v>
      </c>
      <c r="E143" s="1249" t="s">
        <v>166</v>
      </c>
      <c r="F143" s="1249" t="s">
        <v>167</v>
      </c>
      <c r="G143" s="1191" t="s">
        <v>168</v>
      </c>
      <c r="H143" s="595"/>
      <c r="I143" s="1251">
        <v>1500000</v>
      </c>
      <c r="J143" s="1251">
        <v>1000000</v>
      </c>
      <c r="K143" s="1251">
        <v>500000</v>
      </c>
    </row>
    <row r="144" spans="1:12" ht="84">
      <c r="A144" s="1194"/>
      <c r="B144" s="596" t="s">
        <v>984</v>
      </c>
      <c r="C144" s="525">
        <v>9732</v>
      </c>
      <c r="D144" s="621">
        <v>12654</v>
      </c>
      <c r="E144" s="1250"/>
      <c r="F144" s="1250"/>
      <c r="G144" s="1233"/>
      <c r="H144" s="596" t="s">
        <v>656</v>
      </c>
      <c r="I144" s="1233"/>
      <c r="J144" s="1233"/>
      <c r="K144" s="1233"/>
      <c r="L144" s="75"/>
    </row>
    <row r="145" spans="1:12" ht="42">
      <c r="A145" s="1194"/>
      <c r="B145" s="596" t="s">
        <v>985</v>
      </c>
      <c r="C145" s="621">
        <v>25600</v>
      </c>
      <c r="D145" s="621">
        <v>50600</v>
      </c>
      <c r="E145" s="1250"/>
      <c r="F145" s="1250"/>
      <c r="G145" s="1233"/>
      <c r="H145" s="596"/>
      <c r="I145" s="1233"/>
      <c r="J145" s="1233"/>
      <c r="K145" s="1233"/>
    </row>
    <row r="146" spans="1:12" ht="63">
      <c r="A146" s="1194"/>
      <c r="B146" s="596" t="s">
        <v>986</v>
      </c>
      <c r="C146" s="591">
        <v>0.6</v>
      </c>
      <c r="D146" s="586">
        <v>0</v>
      </c>
      <c r="E146" s="1250"/>
      <c r="F146" s="1250"/>
      <c r="G146" s="1233"/>
      <c r="H146" s="596"/>
      <c r="I146" s="1233"/>
      <c r="J146" s="1233"/>
      <c r="K146" s="1233"/>
    </row>
    <row r="147" spans="1:12" ht="21">
      <c r="A147" s="530" t="s">
        <v>987</v>
      </c>
      <c r="B147" s="606"/>
      <c r="C147" s="607"/>
      <c r="D147" s="607"/>
      <c r="E147" s="567"/>
      <c r="F147" s="567"/>
      <c r="G147" s="606"/>
      <c r="H147" s="606"/>
      <c r="I147" s="653">
        <f>SUM(I143)</f>
        <v>1500000</v>
      </c>
      <c r="J147" s="653">
        <f>SUM(J143)</f>
        <v>1000000</v>
      </c>
      <c r="K147" s="653">
        <f>SUM(K143)</f>
        <v>500000</v>
      </c>
    </row>
    <row r="148" spans="1:12" ht="21">
      <c r="A148" s="1194" t="s">
        <v>988</v>
      </c>
      <c r="B148" s="1245" t="s">
        <v>989</v>
      </c>
      <c r="C148" s="1246">
        <v>2</v>
      </c>
      <c r="D148" s="1247">
        <v>11</v>
      </c>
      <c r="E148" s="1248" t="s">
        <v>169</v>
      </c>
      <c r="F148" s="1194" t="s">
        <v>170</v>
      </c>
      <c r="G148" s="1233"/>
      <c r="H148" s="596" t="s">
        <v>656</v>
      </c>
      <c r="I148" s="654">
        <v>352244</v>
      </c>
      <c r="J148" s="654">
        <v>322179</v>
      </c>
      <c r="K148" s="654">
        <v>30065</v>
      </c>
      <c r="L148" s="75"/>
    </row>
    <row r="149" spans="1:12" ht="64.5" customHeight="1">
      <c r="A149" s="1194"/>
      <c r="B149" s="1240"/>
      <c r="C149" s="1242"/>
      <c r="D149" s="1244"/>
      <c r="E149" s="1248"/>
      <c r="F149" s="1194"/>
      <c r="G149" s="1233"/>
      <c r="H149" s="596" t="s">
        <v>743</v>
      </c>
      <c r="I149" s="654">
        <v>1560000</v>
      </c>
      <c r="J149" s="654">
        <v>530000</v>
      </c>
      <c r="K149" s="654">
        <v>1030000</v>
      </c>
      <c r="L149" s="75"/>
    </row>
    <row r="150" spans="1:12" ht="73.5" customHeight="1">
      <c r="A150" s="1194"/>
      <c r="B150" s="1239" t="s">
        <v>990</v>
      </c>
      <c r="C150" s="1241">
        <v>1</v>
      </c>
      <c r="D150" s="1243">
        <v>6</v>
      </c>
      <c r="E150" s="1248"/>
      <c r="F150" s="1194"/>
      <c r="G150" s="1233"/>
      <c r="H150" s="596"/>
      <c r="I150" s="655"/>
      <c r="J150" s="655"/>
      <c r="K150" s="655"/>
    </row>
    <row r="151" spans="1:12" ht="25.5" customHeight="1">
      <c r="A151" s="1194"/>
      <c r="B151" s="1240"/>
      <c r="C151" s="1242"/>
      <c r="D151" s="1244"/>
      <c r="E151" s="1248"/>
      <c r="F151" s="1194"/>
      <c r="G151" s="1233"/>
      <c r="H151" s="596"/>
      <c r="I151" s="655"/>
      <c r="J151" s="655"/>
      <c r="K151" s="655"/>
    </row>
    <row r="152" spans="1:12" ht="87" customHeight="1">
      <c r="A152" s="1194"/>
      <c r="B152" s="656" t="s">
        <v>991</v>
      </c>
      <c r="C152" s="606">
        <v>0</v>
      </c>
      <c r="D152" s="657">
        <v>7</v>
      </c>
      <c r="E152" s="1248"/>
      <c r="F152" s="1194"/>
      <c r="G152" s="1233"/>
      <c r="H152" s="596"/>
      <c r="I152" s="655"/>
      <c r="J152" s="655"/>
      <c r="K152" s="655"/>
    </row>
    <row r="153" spans="1:12" ht="69.75" customHeight="1">
      <c r="A153" s="1194"/>
      <c r="B153" s="658" t="s">
        <v>992</v>
      </c>
      <c r="C153" s="659">
        <v>0</v>
      </c>
      <c r="D153" s="660">
        <v>7</v>
      </c>
      <c r="E153" s="1248"/>
      <c r="F153" s="1194"/>
      <c r="G153" s="1233"/>
      <c r="H153" s="596"/>
      <c r="I153" s="655"/>
      <c r="J153" s="655"/>
      <c r="K153" s="655"/>
    </row>
    <row r="154" spans="1:12" ht="26.25" customHeight="1" thickBot="1">
      <c r="A154" s="530" t="s">
        <v>993</v>
      </c>
      <c r="B154" s="594"/>
      <c r="C154" s="594"/>
      <c r="D154" s="594"/>
      <c r="E154" s="530"/>
      <c r="F154" s="530"/>
      <c r="G154" s="594"/>
      <c r="H154" s="594"/>
      <c r="I154" s="593">
        <f>SUM(I148:I153)</f>
        <v>1912244</v>
      </c>
      <c r="J154" s="593">
        <f>SUM(J148:J153)</f>
        <v>852179</v>
      </c>
      <c r="K154" s="593">
        <f>SUM(K148:K153)</f>
        <v>1060065</v>
      </c>
    </row>
    <row r="155" spans="1:12" ht="15.75" customHeight="1">
      <c r="A155" s="1197" t="s">
        <v>994</v>
      </c>
      <c r="B155" s="1193" t="s">
        <v>995</v>
      </c>
      <c r="C155" s="1209">
        <v>0.57999999999999996</v>
      </c>
      <c r="D155" s="1209">
        <v>0.83</v>
      </c>
      <c r="E155" s="1193" t="s">
        <v>172</v>
      </c>
      <c r="F155" s="1193" t="s">
        <v>173</v>
      </c>
      <c r="G155" s="1193" t="s">
        <v>174</v>
      </c>
      <c r="H155" s="529"/>
      <c r="I155" s="1235">
        <f>SUM(I161,I165,I172,I176)</f>
        <v>203000000</v>
      </c>
      <c r="J155" s="1235">
        <f>SUM(J161,J165,J172,J176)</f>
        <v>70000000</v>
      </c>
      <c r="K155" s="1235">
        <f>SUM(K161,K165,K172,K176)</f>
        <v>133000000</v>
      </c>
    </row>
    <row r="156" spans="1:12" ht="111" customHeight="1" thickBot="1">
      <c r="A156" s="1198"/>
      <c r="B156" s="1204"/>
      <c r="C156" s="1204"/>
      <c r="D156" s="1204"/>
      <c r="E156" s="1194"/>
      <c r="F156" s="1204"/>
      <c r="G156" s="1204"/>
      <c r="H156" s="550"/>
      <c r="I156" s="1236"/>
      <c r="J156" s="1236"/>
      <c r="K156" s="1237"/>
      <c r="L156" s="101"/>
    </row>
    <row r="157" spans="1:12" ht="42">
      <c r="A157" s="1197" t="s">
        <v>996</v>
      </c>
      <c r="B157" s="624" t="s">
        <v>997</v>
      </c>
      <c r="C157" s="598">
        <v>0</v>
      </c>
      <c r="D157" s="598">
        <v>5</v>
      </c>
      <c r="E157" s="1193" t="s">
        <v>172</v>
      </c>
      <c r="F157" s="1193" t="s">
        <v>175</v>
      </c>
      <c r="G157" s="1238" t="s">
        <v>176</v>
      </c>
      <c r="H157" s="581"/>
      <c r="I157" s="661"/>
      <c r="J157" s="661"/>
      <c r="K157" s="662"/>
      <c r="L157" s="117"/>
    </row>
    <row r="158" spans="1:12" ht="42">
      <c r="A158" s="1198"/>
      <c r="B158" s="518" t="s">
        <v>998</v>
      </c>
      <c r="C158" s="515">
        <v>0.4</v>
      </c>
      <c r="D158" s="515">
        <v>0.8</v>
      </c>
      <c r="E158" s="1194"/>
      <c r="F158" s="1194"/>
      <c r="G158" s="1232"/>
      <c r="H158" s="581" t="s">
        <v>644</v>
      </c>
      <c r="I158" s="661">
        <v>15000000</v>
      </c>
      <c r="J158" s="661">
        <v>15000000</v>
      </c>
      <c r="K158" s="663">
        <v>0</v>
      </c>
      <c r="L158" s="116"/>
    </row>
    <row r="159" spans="1:12" ht="63">
      <c r="A159" s="1198"/>
      <c r="B159" s="525" t="s">
        <v>999</v>
      </c>
      <c r="C159" s="518">
        <v>4</v>
      </c>
      <c r="D159" s="518">
        <v>9</v>
      </c>
      <c r="E159" s="1194"/>
      <c r="F159" s="1194"/>
      <c r="G159" s="1194"/>
      <c r="H159" s="592"/>
      <c r="I159" s="561"/>
      <c r="J159" s="571"/>
      <c r="K159" s="630"/>
    </row>
    <row r="160" spans="1:12" ht="63">
      <c r="A160" s="1198"/>
      <c r="B160" s="630" t="s">
        <v>1000</v>
      </c>
      <c r="C160" s="664">
        <v>1</v>
      </c>
      <c r="D160" s="664">
        <v>4</v>
      </c>
      <c r="E160" s="1194"/>
      <c r="F160" s="1194"/>
      <c r="G160" s="1194"/>
      <c r="H160" s="592"/>
      <c r="I160" s="561"/>
      <c r="J160" s="571"/>
      <c r="K160" s="630"/>
    </row>
    <row r="161" spans="1:12" ht="21">
      <c r="A161" s="530" t="s">
        <v>1001</v>
      </c>
      <c r="B161" s="665"/>
      <c r="C161" s="666"/>
      <c r="D161" s="666"/>
      <c r="E161" s="530"/>
      <c r="F161" s="530"/>
      <c r="G161" s="530"/>
      <c r="H161" s="530"/>
      <c r="I161" s="631">
        <f>SUM(I157:I160)</f>
        <v>15000000</v>
      </c>
      <c r="J161" s="631">
        <f>SUM(J157:J160)</f>
        <v>15000000</v>
      </c>
      <c r="K161" s="631">
        <f>SUM(K157:K160)</f>
        <v>0</v>
      </c>
    </row>
    <row r="162" spans="1:12" ht="63.75" thickBot="1">
      <c r="A162" s="1198" t="s">
        <v>1005</v>
      </c>
      <c r="B162" s="630" t="s">
        <v>1002</v>
      </c>
      <c r="C162" s="518">
        <v>0</v>
      </c>
      <c r="D162" s="518">
        <v>15</v>
      </c>
      <c r="E162" s="1194" t="s">
        <v>178</v>
      </c>
      <c r="F162" s="1194" t="s">
        <v>179</v>
      </c>
      <c r="G162" s="1194" t="s">
        <v>180</v>
      </c>
      <c r="H162" s="550" t="s">
        <v>644</v>
      </c>
      <c r="I162" s="648">
        <v>15000000</v>
      </c>
      <c r="J162" s="649">
        <v>3000000</v>
      </c>
      <c r="K162" s="667">
        <v>12000000</v>
      </c>
      <c r="L162" s="118"/>
    </row>
    <row r="163" spans="1:12" ht="42">
      <c r="A163" s="1198"/>
      <c r="B163" s="630" t="s">
        <v>1003</v>
      </c>
      <c r="C163" s="518">
        <v>0</v>
      </c>
      <c r="D163" s="518">
        <v>1</v>
      </c>
      <c r="E163" s="1194"/>
      <c r="F163" s="1194"/>
      <c r="G163" s="1194"/>
      <c r="H163" s="550" t="s">
        <v>644</v>
      </c>
      <c r="I163" s="647">
        <v>20000000</v>
      </c>
      <c r="J163" s="621">
        <v>6000000</v>
      </c>
      <c r="K163" s="668">
        <v>14000000</v>
      </c>
      <c r="L163" s="119"/>
    </row>
    <row r="164" spans="1:12" ht="79.5" customHeight="1">
      <c r="A164" s="1198"/>
      <c r="B164" s="630" t="s">
        <v>1004</v>
      </c>
      <c r="C164" s="518">
        <v>1</v>
      </c>
      <c r="D164" s="518">
        <v>5</v>
      </c>
      <c r="E164" s="1194"/>
      <c r="F164" s="1194"/>
      <c r="G164" s="1194"/>
      <c r="H164" s="550"/>
      <c r="I164" s="596"/>
      <c r="J164" s="525"/>
      <c r="K164" s="525"/>
    </row>
    <row r="165" spans="1:12" ht="30" customHeight="1">
      <c r="A165" s="530" t="s">
        <v>1006</v>
      </c>
      <c r="B165" s="665"/>
      <c r="C165" s="530"/>
      <c r="D165" s="530"/>
      <c r="E165" s="530"/>
      <c r="F165" s="530"/>
      <c r="G165" s="530"/>
      <c r="H165" s="530"/>
      <c r="I165" s="593">
        <f>SUM(I162:I164)</f>
        <v>35000000</v>
      </c>
      <c r="J165" s="593">
        <f>SUM(J162:J164)</f>
        <v>9000000</v>
      </c>
      <c r="K165" s="593">
        <f>SUM(K162:K164)</f>
        <v>26000000</v>
      </c>
    </row>
    <row r="166" spans="1:12" ht="105">
      <c r="A166" s="1198" t="s">
        <v>1007</v>
      </c>
      <c r="B166" s="518" t="s">
        <v>1008</v>
      </c>
      <c r="C166" s="518" t="s">
        <v>181</v>
      </c>
      <c r="D166" s="518" t="s">
        <v>182</v>
      </c>
      <c r="E166" s="1194" t="s">
        <v>183</v>
      </c>
      <c r="F166" s="1194" t="s">
        <v>184</v>
      </c>
      <c r="G166" s="1232" t="s">
        <v>185</v>
      </c>
      <c r="H166" s="581"/>
      <c r="I166" s="661"/>
      <c r="J166" s="661"/>
      <c r="K166" s="661"/>
      <c r="L166" s="8"/>
    </row>
    <row r="167" spans="1:12" ht="105">
      <c r="A167" s="1198"/>
      <c r="B167" s="525" t="s">
        <v>1009</v>
      </c>
      <c r="C167" s="525" t="s">
        <v>186</v>
      </c>
      <c r="D167" s="525" t="s">
        <v>187</v>
      </c>
      <c r="E167" s="1194"/>
      <c r="F167" s="1194"/>
      <c r="G167" s="1232"/>
      <c r="H167" s="581" t="s">
        <v>644</v>
      </c>
      <c r="I167" s="661">
        <v>45000000</v>
      </c>
      <c r="J167" s="661">
        <v>25000000</v>
      </c>
      <c r="K167" s="661">
        <v>20000000</v>
      </c>
      <c r="L167" s="76"/>
    </row>
    <row r="168" spans="1:12" ht="21">
      <c r="A168" s="1198"/>
      <c r="B168" s="1233" t="s">
        <v>1010</v>
      </c>
      <c r="C168" s="525" t="s">
        <v>188</v>
      </c>
      <c r="D168" s="525" t="s">
        <v>189</v>
      </c>
      <c r="E168" s="1194"/>
      <c r="F168" s="1194"/>
      <c r="G168" s="1232"/>
      <c r="H168" s="581"/>
      <c r="I168" s="606"/>
      <c r="J168" s="606"/>
      <c r="K168" s="606"/>
    </row>
    <row r="169" spans="1:12" ht="21">
      <c r="A169" s="1198"/>
      <c r="B169" s="1234"/>
      <c r="C169" s="525" t="s">
        <v>190</v>
      </c>
      <c r="D169" s="525" t="s">
        <v>191</v>
      </c>
      <c r="E169" s="1194"/>
      <c r="F169" s="1194"/>
      <c r="G169" s="1232"/>
      <c r="H169" s="581"/>
      <c r="I169" s="535"/>
      <c r="J169" s="606"/>
      <c r="K169" s="606"/>
    </row>
    <row r="170" spans="1:12" ht="42">
      <c r="A170" s="1198"/>
      <c r="B170" s="630" t="s">
        <v>1011</v>
      </c>
      <c r="C170" s="591">
        <v>0.2</v>
      </c>
      <c r="D170" s="591">
        <v>0.7</v>
      </c>
      <c r="E170" s="1194"/>
      <c r="F170" s="1194"/>
      <c r="G170" s="1232"/>
      <c r="H170" s="581"/>
      <c r="I170" s="558"/>
      <c r="J170" s="558"/>
      <c r="K170" s="558"/>
    </row>
    <row r="171" spans="1:12" ht="50.25" customHeight="1">
      <c r="A171" s="1198"/>
      <c r="B171" s="630" t="s">
        <v>1012</v>
      </c>
      <c r="C171" s="591">
        <v>0.25</v>
      </c>
      <c r="D171" s="591">
        <v>7.0000000000000007E-2</v>
      </c>
      <c r="E171" s="1194"/>
      <c r="F171" s="1194"/>
      <c r="G171" s="1232"/>
      <c r="H171" s="581"/>
      <c r="I171" s="558"/>
      <c r="J171" s="558"/>
      <c r="K171" s="558"/>
    </row>
    <row r="172" spans="1:12" s="7" customFormat="1" ht="26.25" customHeight="1">
      <c r="A172" s="530" t="s">
        <v>1014</v>
      </c>
      <c r="B172" s="665"/>
      <c r="C172" s="669"/>
      <c r="D172" s="669"/>
      <c r="E172" s="530"/>
      <c r="F172" s="530"/>
      <c r="G172" s="530"/>
      <c r="H172" s="530"/>
      <c r="I172" s="631">
        <f>SUM(I166:I171)</f>
        <v>45000000</v>
      </c>
      <c r="J172" s="631">
        <f>SUM(J166:J171)</f>
        <v>25000000</v>
      </c>
      <c r="K172" s="631">
        <f>SUM(K166:K171)</f>
        <v>20000000</v>
      </c>
    </row>
    <row r="173" spans="1:12" ht="84">
      <c r="A173" s="1198" t="s">
        <v>1013</v>
      </c>
      <c r="B173" s="630" t="s">
        <v>1015</v>
      </c>
      <c r="C173" s="591">
        <v>0.45</v>
      </c>
      <c r="D173" s="586">
        <v>1</v>
      </c>
      <c r="E173" s="1194" t="s">
        <v>192</v>
      </c>
      <c r="F173" s="1194" t="s">
        <v>193</v>
      </c>
      <c r="G173" s="1194" t="s">
        <v>194</v>
      </c>
      <c r="H173" s="550" t="s">
        <v>644</v>
      </c>
      <c r="I173" s="670">
        <v>100000000</v>
      </c>
      <c r="J173" s="671">
        <v>20000000</v>
      </c>
      <c r="K173" s="671">
        <v>80000000</v>
      </c>
      <c r="L173" s="76"/>
    </row>
    <row r="174" spans="1:12" ht="84">
      <c r="A174" s="1198"/>
      <c r="B174" s="630" t="s">
        <v>1016</v>
      </c>
      <c r="C174" s="591">
        <v>0.34</v>
      </c>
      <c r="D174" s="586">
        <v>1</v>
      </c>
      <c r="E174" s="1194"/>
      <c r="F174" s="1194"/>
      <c r="G174" s="1194"/>
      <c r="H174" s="550" t="s">
        <v>740</v>
      </c>
      <c r="I174" s="672">
        <v>8000000</v>
      </c>
      <c r="J174" s="671">
        <v>1000000</v>
      </c>
      <c r="K174" s="671">
        <v>7000000</v>
      </c>
      <c r="L174" s="75"/>
    </row>
    <row r="175" spans="1:12" ht="63.75" thickBot="1">
      <c r="A175" s="1203"/>
      <c r="B175" s="673" t="s">
        <v>1017</v>
      </c>
      <c r="C175" s="674">
        <v>0.45</v>
      </c>
      <c r="D175" s="589">
        <v>1</v>
      </c>
      <c r="E175" s="1204"/>
      <c r="F175" s="1204"/>
      <c r="G175" s="1204"/>
      <c r="H175" s="550"/>
      <c r="I175" s="596"/>
      <c r="J175" s="525"/>
      <c r="K175" s="525"/>
    </row>
    <row r="176" spans="1:12" s="7" customFormat="1" ht="21.75" thickBot="1">
      <c r="A176" s="522" t="s">
        <v>1018</v>
      </c>
      <c r="B176" s="675"/>
      <c r="C176" s="676"/>
      <c r="D176" s="676"/>
      <c r="E176" s="522"/>
      <c r="F176" s="522"/>
      <c r="G176" s="542"/>
      <c r="H176" s="547"/>
      <c r="I176" s="593">
        <f>SUM(I173:I175)</f>
        <v>108000000</v>
      </c>
      <c r="J176" s="593">
        <f>SUM(J173:J175)</f>
        <v>21000000</v>
      </c>
      <c r="K176" s="593">
        <f>SUM(K173:K175)</f>
        <v>87000000</v>
      </c>
    </row>
    <row r="177" spans="1:14" s="9" customFormat="1" ht="66" customHeight="1">
      <c r="A177" s="1197" t="s">
        <v>1019</v>
      </c>
      <c r="B177" s="677" t="s">
        <v>1020</v>
      </c>
      <c r="C177" s="624" t="s">
        <v>195</v>
      </c>
      <c r="D177" s="624" t="s">
        <v>196</v>
      </c>
      <c r="E177" s="1193" t="s">
        <v>197</v>
      </c>
      <c r="F177" s="1193" t="s">
        <v>198</v>
      </c>
      <c r="G177" s="1207" t="s">
        <v>199</v>
      </c>
      <c r="H177" s="678"/>
      <c r="I177" s="1221">
        <f>SUM(I189,I195,I208,I214,I219,I223)</f>
        <v>115594000</v>
      </c>
      <c r="J177" s="1221">
        <f>SUM(J189,J195,J208,J214,J219,J223)</f>
        <v>66544000</v>
      </c>
      <c r="K177" s="1221">
        <f>SUM(K189,K195,K208,K214,K219,K223)</f>
        <v>49050000</v>
      </c>
    </row>
    <row r="178" spans="1:14" s="9" customFormat="1" ht="66" customHeight="1">
      <c r="A178" s="1198"/>
      <c r="B178" s="514" t="s">
        <v>1021</v>
      </c>
      <c r="C178" s="525" t="s">
        <v>200</v>
      </c>
      <c r="D178" s="586">
        <v>0.75</v>
      </c>
      <c r="E178" s="1194"/>
      <c r="F178" s="1194"/>
      <c r="G178" s="1208"/>
      <c r="H178" s="679"/>
      <c r="I178" s="1222"/>
      <c r="J178" s="1222"/>
      <c r="K178" s="1222"/>
    </row>
    <row r="179" spans="1:14" s="9" customFormat="1" ht="66" customHeight="1">
      <c r="A179" s="1198"/>
      <c r="B179" s="514" t="s">
        <v>1022</v>
      </c>
      <c r="C179" s="525" t="s">
        <v>201</v>
      </c>
      <c r="D179" s="591" t="s">
        <v>202</v>
      </c>
      <c r="E179" s="1194"/>
      <c r="F179" s="1194"/>
      <c r="G179" s="1208"/>
      <c r="H179" s="679"/>
      <c r="I179" s="1222"/>
      <c r="J179" s="1222"/>
      <c r="K179" s="1222"/>
    </row>
    <row r="180" spans="1:14" s="9" customFormat="1" ht="66" customHeight="1">
      <c r="A180" s="1198"/>
      <c r="B180" s="514" t="s">
        <v>1023</v>
      </c>
      <c r="C180" s="525">
        <v>0.94</v>
      </c>
      <c r="D180" s="525">
        <v>1</v>
      </c>
      <c r="E180" s="1194"/>
      <c r="F180" s="1194"/>
      <c r="G180" s="1208"/>
      <c r="H180" s="679"/>
      <c r="I180" s="1222"/>
      <c r="J180" s="1222"/>
      <c r="K180" s="1222"/>
    </row>
    <row r="181" spans="1:14" s="9" customFormat="1" ht="66" customHeight="1">
      <c r="A181" s="1198"/>
      <c r="B181" s="1198" t="s">
        <v>1024</v>
      </c>
      <c r="C181" s="525" t="s">
        <v>203</v>
      </c>
      <c r="D181" s="525" t="s">
        <v>204</v>
      </c>
      <c r="E181" s="1194"/>
      <c r="F181" s="1194"/>
      <c r="G181" s="1208"/>
      <c r="H181" s="679"/>
      <c r="I181" s="1222"/>
      <c r="J181" s="1222"/>
      <c r="K181" s="1222"/>
    </row>
    <row r="182" spans="1:14" s="9" customFormat="1" ht="66" customHeight="1">
      <c r="A182" s="1198"/>
      <c r="B182" s="1198"/>
      <c r="C182" s="525" t="s">
        <v>205</v>
      </c>
      <c r="D182" s="525" t="s">
        <v>204</v>
      </c>
      <c r="E182" s="1194"/>
      <c r="F182" s="1194"/>
      <c r="G182" s="1208"/>
      <c r="H182" s="679"/>
      <c r="I182" s="1222"/>
      <c r="J182" s="1222"/>
      <c r="K182" s="1222"/>
    </row>
    <row r="183" spans="1:14" s="9" customFormat="1" ht="66" customHeight="1">
      <c r="A183" s="1198"/>
      <c r="B183" s="1198"/>
      <c r="C183" s="525" t="s">
        <v>206</v>
      </c>
      <c r="D183" s="525" t="s">
        <v>204</v>
      </c>
      <c r="E183" s="1194"/>
      <c r="F183" s="1194"/>
      <c r="G183" s="1208"/>
      <c r="H183" s="679"/>
      <c r="I183" s="1222"/>
      <c r="J183" s="1222"/>
      <c r="K183" s="1222"/>
    </row>
    <row r="184" spans="1:14" s="9" customFormat="1" ht="66" customHeight="1">
      <c r="A184" s="1198"/>
      <c r="B184" s="1198"/>
      <c r="C184" s="680"/>
      <c r="D184" s="681"/>
      <c r="E184" s="1194"/>
      <c r="F184" s="1194"/>
      <c r="G184" s="1208"/>
      <c r="H184" s="679"/>
      <c r="I184" s="1222"/>
      <c r="J184" s="1222"/>
      <c r="K184" s="1222"/>
    </row>
    <row r="185" spans="1:14" s="9" customFormat="1" ht="66" customHeight="1">
      <c r="A185" s="1227" t="s">
        <v>1025</v>
      </c>
      <c r="B185" s="1227" t="s">
        <v>1026</v>
      </c>
      <c r="C185" s="1229">
        <v>0</v>
      </c>
      <c r="D185" s="1230">
        <v>1</v>
      </c>
      <c r="E185" s="1228" t="s">
        <v>197</v>
      </c>
      <c r="F185" s="1228" t="s">
        <v>207</v>
      </c>
      <c r="G185" s="1223" t="s">
        <v>208</v>
      </c>
      <c r="H185" s="682" t="s">
        <v>644</v>
      </c>
      <c r="I185" s="683">
        <v>13500000</v>
      </c>
      <c r="J185" s="684">
        <v>13500000</v>
      </c>
      <c r="K185" s="685">
        <v>0</v>
      </c>
    </row>
    <row r="186" spans="1:14" s="9" customFormat="1" ht="66" customHeight="1">
      <c r="A186" s="1228"/>
      <c r="B186" s="1227"/>
      <c r="C186" s="1229"/>
      <c r="D186" s="1230"/>
      <c r="E186" s="1228"/>
      <c r="F186" s="1228"/>
      <c r="G186" s="1223"/>
      <c r="H186" s="682" t="s">
        <v>740</v>
      </c>
      <c r="I186" s="686">
        <v>13400000</v>
      </c>
      <c r="J186" s="684">
        <v>13400000</v>
      </c>
      <c r="K186" s="685">
        <v>0</v>
      </c>
    </row>
    <row r="187" spans="1:14" s="9" customFormat="1" ht="66" customHeight="1">
      <c r="A187" s="1228"/>
      <c r="B187" s="594" t="s">
        <v>1027</v>
      </c>
      <c r="C187" s="606">
        <v>0</v>
      </c>
      <c r="D187" s="687">
        <v>0.9</v>
      </c>
      <c r="E187" s="606" t="s">
        <v>209</v>
      </c>
      <c r="F187" s="1228"/>
      <c r="G187" s="1223"/>
      <c r="H187" s="682"/>
      <c r="I187" s="688"/>
      <c r="J187" s="685"/>
      <c r="K187" s="685"/>
    </row>
    <row r="188" spans="1:14" s="9" customFormat="1" ht="66" customHeight="1">
      <c r="A188" s="1228"/>
      <c r="B188" s="594" t="s">
        <v>1028</v>
      </c>
      <c r="C188" s="606">
        <v>0</v>
      </c>
      <c r="D188" s="687">
        <v>0.05</v>
      </c>
      <c r="E188" s="606" t="s">
        <v>210</v>
      </c>
      <c r="F188" s="1228"/>
      <c r="G188" s="1223"/>
      <c r="H188" s="682"/>
      <c r="I188" s="688"/>
      <c r="J188" s="685"/>
      <c r="K188" s="685"/>
    </row>
    <row r="189" spans="1:14" s="9" customFormat="1" ht="37.5" customHeight="1" thickBot="1">
      <c r="A189" s="522" t="s">
        <v>1029</v>
      </c>
      <c r="B189" s="514"/>
      <c r="C189" s="514"/>
      <c r="D189" s="676"/>
      <c r="E189" s="514"/>
      <c r="F189" s="522"/>
      <c r="G189" s="679"/>
      <c r="H189" s="679"/>
      <c r="I189" s="689">
        <f>SUM(I185:I188)</f>
        <v>26900000</v>
      </c>
      <c r="J189" s="690">
        <f>SUM(J185:J188)</f>
        <v>26900000</v>
      </c>
      <c r="K189" s="691">
        <f>SUM(K185:K188)</f>
        <v>0</v>
      </c>
    </row>
    <row r="190" spans="1:14" s="9" customFormat="1" ht="66" customHeight="1">
      <c r="A190" s="1193" t="s">
        <v>1030</v>
      </c>
      <c r="B190" s="1193" t="s">
        <v>1031</v>
      </c>
      <c r="C190" s="1193" t="s">
        <v>211</v>
      </c>
      <c r="D190" s="1193" t="s">
        <v>212</v>
      </c>
      <c r="E190" s="1193" t="s">
        <v>209</v>
      </c>
      <c r="F190" s="1193" t="s">
        <v>213</v>
      </c>
      <c r="G190" s="1207" t="s">
        <v>214</v>
      </c>
      <c r="H190" s="678"/>
      <c r="I190" s="1224">
        <v>18300000</v>
      </c>
      <c r="J190" s="1224">
        <v>18300000</v>
      </c>
      <c r="K190" s="1231">
        <v>0</v>
      </c>
      <c r="L190" s="10"/>
      <c r="M190" s="10"/>
      <c r="N190" s="10"/>
    </row>
    <row r="191" spans="1:14" s="9" customFormat="1" ht="66" customHeight="1" thickBot="1">
      <c r="A191" s="1194"/>
      <c r="B191" s="1204"/>
      <c r="C191" s="1204"/>
      <c r="D191" s="1204"/>
      <c r="E191" s="1194"/>
      <c r="F191" s="1194"/>
      <c r="G191" s="1208"/>
      <c r="H191" s="679"/>
      <c r="I191" s="1225"/>
      <c r="J191" s="1225"/>
      <c r="K191" s="1225"/>
      <c r="L191" s="10"/>
      <c r="M191" s="10"/>
      <c r="N191" s="10"/>
    </row>
    <row r="192" spans="1:14" s="9" customFormat="1" ht="66" customHeight="1">
      <c r="A192" s="1194"/>
      <c r="B192" s="1197" t="s">
        <v>1032</v>
      </c>
      <c r="C192" s="1193">
        <v>250</v>
      </c>
      <c r="D192" s="1199">
        <v>3700</v>
      </c>
      <c r="E192" s="1194"/>
      <c r="F192" s="1194"/>
      <c r="G192" s="1208"/>
      <c r="H192" s="679"/>
      <c r="I192" s="1226"/>
      <c r="J192" s="1226"/>
      <c r="K192" s="1226"/>
    </row>
    <row r="193" spans="1:11" s="9" customFormat="1" ht="66" customHeight="1">
      <c r="A193" s="1194"/>
      <c r="B193" s="1198"/>
      <c r="C193" s="1194"/>
      <c r="D193" s="1200"/>
      <c r="E193" s="1194"/>
      <c r="F193" s="1194"/>
      <c r="G193" s="1208"/>
      <c r="H193" s="679"/>
      <c r="I193" s="1226"/>
      <c r="J193" s="1226"/>
      <c r="K193" s="1226"/>
    </row>
    <row r="194" spans="1:11" s="9" customFormat="1" ht="66" customHeight="1">
      <c r="A194" s="1194"/>
      <c r="B194" s="1198"/>
      <c r="C194" s="1194"/>
      <c r="D194" s="1200"/>
      <c r="E194" s="1194"/>
      <c r="F194" s="1194"/>
      <c r="G194" s="1208"/>
      <c r="H194" s="679" t="s">
        <v>644</v>
      </c>
      <c r="I194" s="1226"/>
      <c r="J194" s="1226"/>
      <c r="K194" s="1226"/>
    </row>
    <row r="195" spans="1:11" s="11" customFormat="1" ht="34.5" customHeight="1">
      <c r="A195" s="530" t="s">
        <v>1033</v>
      </c>
      <c r="B195" s="530"/>
      <c r="C195" s="530"/>
      <c r="D195" s="692"/>
      <c r="E195" s="530"/>
      <c r="F195" s="530"/>
      <c r="G195" s="693"/>
      <c r="H195" s="693"/>
      <c r="I195" s="694">
        <f>SUM(I190)</f>
        <v>18300000</v>
      </c>
      <c r="J195" s="694">
        <f>SUM(J190)</f>
        <v>18300000</v>
      </c>
      <c r="K195" s="695">
        <f>SUM(K190)</f>
        <v>0</v>
      </c>
    </row>
    <row r="196" spans="1:11" s="9" customFormat="1" ht="66" customHeight="1">
      <c r="A196" s="1194" t="s">
        <v>1035</v>
      </c>
      <c r="B196" s="1194" t="s">
        <v>1034</v>
      </c>
      <c r="C196" s="696">
        <v>62160</v>
      </c>
      <c r="D196" s="696">
        <v>250000</v>
      </c>
      <c r="E196" s="550" t="s">
        <v>215</v>
      </c>
      <c r="F196" s="1194" t="s">
        <v>216</v>
      </c>
      <c r="G196" s="1218" t="s">
        <v>217</v>
      </c>
      <c r="H196" s="697" t="s">
        <v>644</v>
      </c>
      <c r="I196" s="684">
        <v>13000000</v>
      </c>
      <c r="J196" s="684">
        <v>13000000</v>
      </c>
      <c r="K196" s="698">
        <v>0</v>
      </c>
    </row>
    <row r="197" spans="1:11" s="9" customFormat="1" ht="66" customHeight="1" thickBot="1">
      <c r="A197" s="1194"/>
      <c r="B197" s="1217"/>
      <c r="C197" s="696"/>
      <c r="D197" s="696"/>
      <c r="E197" s="550" t="s">
        <v>218</v>
      </c>
      <c r="F197" s="1194"/>
      <c r="G197" s="1218"/>
      <c r="H197" s="697" t="s">
        <v>644</v>
      </c>
      <c r="I197" s="684">
        <v>45000000</v>
      </c>
      <c r="J197" s="698"/>
      <c r="K197" s="684">
        <v>45000000</v>
      </c>
    </row>
    <row r="198" spans="1:11" s="9" customFormat="1" ht="66" customHeight="1" thickBot="1">
      <c r="A198" s="1194"/>
      <c r="B198" s="546" t="s">
        <v>1036</v>
      </c>
      <c r="C198" s="699">
        <v>450000</v>
      </c>
      <c r="D198" s="699">
        <v>250000</v>
      </c>
      <c r="E198" s="529" t="s">
        <v>215</v>
      </c>
      <c r="F198" s="1204"/>
      <c r="G198" s="1219"/>
      <c r="H198" s="700"/>
      <c r="I198" s="701"/>
      <c r="J198" s="701"/>
      <c r="K198" s="701"/>
    </row>
    <row r="199" spans="1:11" s="9" customFormat="1" ht="66" customHeight="1">
      <c r="A199" s="1194"/>
      <c r="B199" s="1193" t="s">
        <v>1037</v>
      </c>
      <c r="C199" s="1193" t="s">
        <v>219</v>
      </c>
      <c r="D199" s="1193" t="s">
        <v>220</v>
      </c>
      <c r="E199" s="1193" t="s">
        <v>221</v>
      </c>
      <c r="F199" s="1193" t="s">
        <v>222</v>
      </c>
      <c r="G199" s="1220" t="s">
        <v>223</v>
      </c>
      <c r="H199" s="693" t="s">
        <v>644</v>
      </c>
      <c r="I199" s="702">
        <v>1300000</v>
      </c>
      <c r="J199" s="684">
        <v>1300000</v>
      </c>
      <c r="K199" s="698">
        <v>0</v>
      </c>
    </row>
    <row r="200" spans="1:11" s="9" customFormat="1" ht="66" customHeight="1" thickBot="1">
      <c r="A200" s="1194"/>
      <c r="B200" s="1194"/>
      <c r="C200" s="1194"/>
      <c r="D200" s="1194"/>
      <c r="E200" s="1194"/>
      <c r="F200" s="1194"/>
      <c r="G200" s="1205"/>
      <c r="H200" s="693"/>
      <c r="I200" s="703"/>
      <c r="J200" s="698"/>
      <c r="K200" s="698"/>
    </row>
    <row r="201" spans="1:11" s="9" customFormat="1" ht="66" customHeight="1">
      <c r="A201" s="1194"/>
      <c r="B201" s="1197" t="s">
        <v>1038</v>
      </c>
      <c r="C201" s="1193" t="s">
        <v>224</v>
      </c>
      <c r="D201" s="1193" t="s">
        <v>225</v>
      </c>
      <c r="E201" s="1194"/>
      <c r="F201" s="1194"/>
      <c r="G201" s="1205"/>
      <c r="H201" s="693" t="s">
        <v>740</v>
      </c>
      <c r="I201" s="704">
        <v>3000000</v>
      </c>
      <c r="J201" s="698"/>
      <c r="K201" s="704">
        <v>3000000</v>
      </c>
    </row>
    <row r="202" spans="1:11" s="9" customFormat="1" ht="66" customHeight="1">
      <c r="A202" s="1194"/>
      <c r="B202" s="1198"/>
      <c r="C202" s="1194"/>
      <c r="D202" s="1194"/>
      <c r="E202" s="1194"/>
      <c r="F202" s="1194"/>
      <c r="G202" s="1205"/>
      <c r="H202" s="693"/>
      <c r="I202" s="705"/>
      <c r="J202" s="698"/>
      <c r="K202" s="705"/>
    </row>
    <row r="203" spans="1:11" s="9" customFormat="1" ht="66" customHeight="1" thickBot="1">
      <c r="A203" s="1194"/>
      <c r="B203" s="1203"/>
      <c r="C203" s="1204"/>
      <c r="D203" s="1204"/>
      <c r="E203" s="1204"/>
      <c r="F203" s="1204"/>
      <c r="G203" s="1206"/>
      <c r="H203" s="693"/>
      <c r="I203" s="705"/>
      <c r="J203" s="698"/>
      <c r="K203" s="705"/>
    </row>
    <row r="204" spans="1:11" s="9" customFormat="1" ht="66" customHeight="1">
      <c r="A204" s="1194"/>
      <c r="B204" s="1193" t="s">
        <v>1039</v>
      </c>
      <c r="C204" s="1193">
        <v>8</v>
      </c>
      <c r="D204" s="1193">
        <v>8</v>
      </c>
      <c r="E204" s="1193" t="s">
        <v>209</v>
      </c>
      <c r="F204" s="1193" t="s">
        <v>226</v>
      </c>
      <c r="G204" s="1212" t="s">
        <v>227</v>
      </c>
      <c r="H204" s="706"/>
      <c r="I204" s="1211"/>
      <c r="J204" s="1211"/>
      <c r="K204" s="1211"/>
    </row>
    <row r="205" spans="1:11" s="9" customFormat="1" ht="66" customHeight="1" thickBot="1">
      <c r="A205" s="1194"/>
      <c r="B205" s="1194"/>
      <c r="C205" s="1194"/>
      <c r="D205" s="1194"/>
      <c r="E205" s="1194"/>
      <c r="F205" s="1194"/>
      <c r="G205" s="1213"/>
      <c r="H205" s="706"/>
      <c r="I205" s="1211"/>
      <c r="J205" s="1211"/>
      <c r="K205" s="1211"/>
    </row>
    <row r="206" spans="1:11" s="9" customFormat="1" ht="66" customHeight="1">
      <c r="A206" s="1194"/>
      <c r="B206" s="1191" t="s">
        <v>1040</v>
      </c>
      <c r="C206" s="1209">
        <v>0.85</v>
      </c>
      <c r="D206" s="1209">
        <v>1</v>
      </c>
      <c r="E206" s="1193" t="s">
        <v>209</v>
      </c>
      <c r="F206" s="1193" t="s">
        <v>228</v>
      </c>
      <c r="G206" s="1213"/>
      <c r="H206" s="706"/>
      <c r="I206" s="1215"/>
      <c r="J206" s="1215"/>
      <c r="K206" s="1215" t="s">
        <v>218</v>
      </c>
    </row>
    <row r="207" spans="1:11" s="9" customFormat="1" ht="66" customHeight="1" thickBot="1">
      <c r="A207" s="1204"/>
      <c r="B207" s="1192"/>
      <c r="C207" s="1210"/>
      <c r="D207" s="1210"/>
      <c r="E207" s="1204"/>
      <c r="F207" s="1204"/>
      <c r="G207" s="1214"/>
      <c r="H207" s="707"/>
      <c r="I207" s="1216"/>
      <c r="J207" s="1216"/>
      <c r="K207" s="1216"/>
    </row>
    <row r="208" spans="1:11" s="11" customFormat="1" ht="36" customHeight="1" thickBot="1">
      <c r="A208" s="522" t="s">
        <v>1041</v>
      </c>
      <c r="B208" s="708"/>
      <c r="C208" s="709"/>
      <c r="D208" s="709"/>
      <c r="E208" s="522"/>
      <c r="F208" s="522"/>
      <c r="G208" s="706"/>
      <c r="H208" s="706"/>
      <c r="I208" s="710">
        <f>SUM(I196:I207)</f>
        <v>62300000</v>
      </c>
      <c r="J208" s="710">
        <f>SUM(J196:J207)</f>
        <v>14300000</v>
      </c>
      <c r="K208" s="710">
        <f>SUM(K196:K207)</f>
        <v>48000000</v>
      </c>
    </row>
    <row r="209" spans="1:11" s="9" customFormat="1" ht="66" customHeight="1" thickBot="1">
      <c r="A209" s="1193" t="s">
        <v>1042</v>
      </c>
      <c r="B209" s="554" t="s">
        <v>1043</v>
      </c>
      <c r="C209" s="711">
        <v>0.125</v>
      </c>
      <c r="D209" s="712">
        <v>0.52800000000000002</v>
      </c>
      <c r="E209" s="529" t="s">
        <v>209</v>
      </c>
      <c r="F209" s="1193" t="s">
        <v>229</v>
      </c>
      <c r="G209" s="1207" t="s">
        <v>230</v>
      </c>
      <c r="H209" s="678" t="s">
        <v>736</v>
      </c>
      <c r="I209" s="713">
        <v>37000</v>
      </c>
      <c r="J209" s="713">
        <v>37000</v>
      </c>
      <c r="K209" s="714">
        <v>0</v>
      </c>
    </row>
    <row r="210" spans="1:11" s="9" customFormat="1" ht="66" customHeight="1">
      <c r="A210" s="1194"/>
      <c r="B210" s="1194" t="s">
        <v>1044</v>
      </c>
      <c r="C210" s="1209">
        <v>0.1</v>
      </c>
      <c r="D210" s="1209">
        <v>0.6</v>
      </c>
      <c r="E210" s="1193" t="s">
        <v>209</v>
      </c>
      <c r="F210" s="1194"/>
      <c r="G210" s="1208"/>
      <c r="H210" s="679"/>
      <c r="I210" s="1201"/>
      <c r="J210" s="1201"/>
      <c r="K210" s="1201"/>
    </row>
    <row r="211" spans="1:11" s="9" customFormat="1" ht="66" customHeight="1" thickBot="1">
      <c r="A211" s="1194"/>
      <c r="B211" s="1204"/>
      <c r="C211" s="1210"/>
      <c r="D211" s="1210"/>
      <c r="E211" s="1204"/>
      <c r="F211" s="1194"/>
      <c r="G211" s="1208"/>
      <c r="H211" s="679"/>
      <c r="I211" s="1202"/>
      <c r="J211" s="1202"/>
      <c r="K211" s="1202"/>
    </row>
    <row r="212" spans="1:11" s="9" customFormat="1" ht="130.5" customHeight="1" thickBot="1">
      <c r="A212" s="1194"/>
      <c r="B212" s="554" t="s">
        <v>1045</v>
      </c>
      <c r="C212" s="554" t="s">
        <v>231</v>
      </c>
      <c r="D212" s="553">
        <v>0.5</v>
      </c>
      <c r="E212" s="529" t="s">
        <v>232</v>
      </c>
      <c r="F212" s="1194"/>
      <c r="G212" s="1208"/>
      <c r="H212" s="679"/>
      <c r="I212" s="714"/>
      <c r="J212" s="714"/>
      <c r="K212" s="714"/>
    </row>
    <row r="213" spans="1:11" s="10" customFormat="1" ht="93" customHeight="1">
      <c r="A213" s="1194"/>
      <c r="B213" s="529" t="s">
        <v>1046</v>
      </c>
      <c r="C213" s="529">
        <v>0</v>
      </c>
      <c r="D213" s="529">
        <v>11</v>
      </c>
      <c r="E213" s="529" t="s">
        <v>233</v>
      </c>
      <c r="F213" s="1194"/>
      <c r="G213" s="1208"/>
      <c r="H213" s="679"/>
      <c r="I213" s="715"/>
      <c r="J213" s="715"/>
      <c r="K213" s="715"/>
    </row>
    <row r="214" spans="1:11" s="10" customFormat="1" ht="33" customHeight="1">
      <c r="A214" s="530" t="s">
        <v>1047</v>
      </c>
      <c r="B214" s="530"/>
      <c r="C214" s="530"/>
      <c r="D214" s="530"/>
      <c r="E214" s="530"/>
      <c r="F214" s="530"/>
      <c r="G214" s="693"/>
      <c r="H214" s="693"/>
      <c r="I214" s="716">
        <f>SUM(I209:I213)</f>
        <v>37000</v>
      </c>
      <c r="J214" s="716">
        <f>SUM(J209:J213)</f>
        <v>37000</v>
      </c>
      <c r="K214" s="693">
        <f>SUM(K209:K213)</f>
        <v>0</v>
      </c>
    </row>
    <row r="215" spans="1:11" s="9" customFormat="1" ht="82.5" customHeight="1">
      <c r="A215" s="1198" t="s">
        <v>1048</v>
      </c>
      <c r="B215" s="550" t="s">
        <v>1049</v>
      </c>
      <c r="C215" s="571" t="s">
        <v>234</v>
      </c>
      <c r="D215" s="571" t="s">
        <v>235</v>
      </c>
      <c r="E215" s="550" t="s">
        <v>209</v>
      </c>
      <c r="F215" s="1194" t="s">
        <v>236</v>
      </c>
      <c r="G215" s="1205" t="s">
        <v>237</v>
      </c>
      <c r="H215" s="717" t="s">
        <v>644</v>
      </c>
      <c r="I215" s="684">
        <v>7000000</v>
      </c>
      <c r="J215" s="684">
        <v>7000000</v>
      </c>
      <c r="K215" s="698">
        <v>0</v>
      </c>
    </row>
    <row r="216" spans="1:11" s="9" customFormat="1" ht="76.5" customHeight="1" thickBot="1">
      <c r="A216" s="1198"/>
      <c r="B216" s="611" t="s">
        <v>1050</v>
      </c>
      <c r="C216" s="611" t="s">
        <v>238</v>
      </c>
      <c r="D216" s="611">
        <v>11</v>
      </c>
      <c r="E216" s="611" t="s">
        <v>239</v>
      </c>
      <c r="F216" s="1194"/>
      <c r="G216" s="1205"/>
      <c r="H216" s="717"/>
      <c r="I216" s="688"/>
      <c r="J216" s="688"/>
      <c r="K216" s="688"/>
    </row>
    <row r="217" spans="1:11" s="9" customFormat="1" ht="66" customHeight="1">
      <c r="A217" s="1198"/>
      <c r="B217" s="1191" t="s">
        <v>1051</v>
      </c>
      <c r="C217" s="1191">
        <v>6</v>
      </c>
      <c r="D217" s="1191">
        <v>10</v>
      </c>
      <c r="E217" s="1191" t="s">
        <v>240</v>
      </c>
      <c r="F217" s="1194"/>
      <c r="G217" s="1205"/>
      <c r="H217" s="717"/>
      <c r="I217" s="688"/>
      <c r="J217" s="688"/>
      <c r="K217" s="688"/>
    </row>
    <row r="218" spans="1:11" s="9" customFormat="1" ht="66" customHeight="1" thickBot="1">
      <c r="A218" s="1203"/>
      <c r="B218" s="1192"/>
      <c r="C218" s="1192"/>
      <c r="D218" s="1192"/>
      <c r="E218" s="1192"/>
      <c r="F218" s="1204"/>
      <c r="G218" s="1206"/>
      <c r="H218" s="717"/>
      <c r="I218" s="688"/>
      <c r="J218" s="688"/>
      <c r="K218" s="688"/>
    </row>
    <row r="219" spans="1:11" s="11" customFormat="1" ht="37.5" customHeight="1" thickBot="1">
      <c r="A219" s="522" t="s">
        <v>1052</v>
      </c>
      <c r="B219" s="708"/>
      <c r="C219" s="708"/>
      <c r="D219" s="708"/>
      <c r="E219" s="708"/>
      <c r="F219" s="522"/>
      <c r="G219" s="679"/>
      <c r="H219" s="679"/>
      <c r="I219" s="718">
        <f>SUM(I215)</f>
        <v>7000000</v>
      </c>
      <c r="J219" s="718">
        <f>SUM(J215)</f>
        <v>7000000</v>
      </c>
      <c r="K219" s="719">
        <f>SUM(K215)</f>
        <v>0</v>
      </c>
    </row>
    <row r="220" spans="1:11" s="9" customFormat="1" ht="66" customHeight="1" thickBot="1">
      <c r="A220" s="1193" t="s">
        <v>1053</v>
      </c>
      <c r="B220" s="529" t="s">
        <v>1054</v>
      </c>
      <c r="C220" s="712">
        <v>0.105</v>
      </c>
      <c r="D220" s="712">
        <v>0.20499999999999999</v>
      </c>
      <c r="E220" s="529" t="s">
        <v>241</v>
      </c>
      <c r="F220" s="1193" t="s">
        <v>242</v>
      </c>
      <c r="G220" s="1195" t="s">
        <v>243</v>
      </c>
      <c r="H220" s="720" t="s">
        <v>736</v>
      </c>
      <c r="I220" s="721">
        <v>7000</v>
      </c>
      <c r="J220" s="722">
        <v>7000</v>
      </c>
      <c r="K220" s="721"/>
    </row>
    <row r="221" spans="1:11" s="9" customFormat="1" ht="66" customHeight="1">
      <c r="A221" s="1194"/>
      <c r="B221" s="1197" t="s">
        <v>1055</v>
      </c>
      <c r="C221" s="1193">
        <v>400</v>
      </c>
      <c r="D221" s="1199">
        <v>50000</v>
      </c>
      <c r="E221" s="1193" t="s">
        <v>244</v>
      </c>
      <c r="F221" s="1194"/>
      <c r="G221" s="1196"/>
      <c r="H221" s="700" t="s">
        <v>708</v>
      </c>
      <c r="I221" s="1187">
        <v>1050000</v>
      </c>
      <c r="J221" s="1189"/>
      <c r="K221" s="1187">
        <v>1050000</v>
      </c>
    </row>
    <row r="222" spans="1:11" s="9" customFormat="1" ht="102" customHeight="1">
      <c r="A222" s="1194"/>
      <c r="B222" s="1198"/>
      <c r="C222" s="1194"/>
      <c r="D222" s="1200"/>
      <c r="E222" s="1194"/>
      <c r="F222" s="1194"/>
      <c r="G222" s="1196"/>
      <c r="H222" s="700"/>
      <c r="I222" s="1188"/>
      <c r="J222" s="1190"/>
      <c r="K222" s="1188"/>
    </row>
    <row r="223" spans="1:11" s="12" customFormat="1" ht="33" customHeight="1">
      <c r="A223" s="723" t="s">
        <v>1056</v>
      </c>
      <c r="B223" s="724"/>
      <c r="C223" s="724"/>
      <c r="D223" s="724"/>
      <c r="E223" s="724"/>
      <c r="F223" s="724"/>
      <c r="G223" s="724"/>
      <c r="H223" s="724"/>
      <c r="I223" s="725">
        <f>SUM(I220:I222)</f>
        <v>1057000</v>
      </c>
      <c r="J223" s="725">
        <f>SUM(J220:J222)</f>
        <v>7000</v>
      </c>
      <c r="K223" s="725">
        <f>SUM(K220:K222)</f>
        <v>1050000</v>
      </c>
    </row>
    <row r="224" spans="1:11">
      <c r="A224" s="726"/>
      <c r="B224" s="727"/>
      <c r="C224" s="727"/>
      <c r="D224" s="727"/>
      <c r="E224" s="727"/>
      <c r="F224" s="727"/>
      <c r="G224" s="727"/>
      <c r="H224" s="727"/>
      <c r="I224" s="727"/>
      <c r="J224" s="727"/>
      <c r="K224" s="727"/>
    </row>
    <row r="225" spans="1:11" ht="51.6" customHeight="1">
      <c r="A225" s="728" t="s">
        <v>745</v>
      </c>
      <c r="B225" s="726"/>
      <c r="C225" s="726"/>
      <c r="D225" s="726"/>
      <c r="E225" s="726"/>
      <c r="F225" s="726"/>
      <c r="G225" s="726"/>
      <c r="H225" s="726"/>
      <c r="I225" s="729">
        <f>SUM(I177,I155,I114,I73,I7)</f>
        <v>714251187</v>
      </c>
      <c r="J225" s="729">
        <f>SUM(J177,J155,J114,J73,J7)</f>
        <v>207312560</v>
      </c>
      <c r="K225" s="729">
        <f>SUM(K177,K155,K114,K73,K7)</f>
        <v>506938627</v>
      </c>
    </row>
  </sheetData>
  <mergeCells count="293">
    <mergeCell ref="K19:K22"/>
    <mergeCell ref="J19:J22"/>
    <mergeCell ref="I19:I22"/>
    <mergeCell ref="A1:K1"/>
    <mergeCell ref="A2:K2"/>
    <mergeCell ref="A3:B3"/>
    <mergeCell ref="A4:A6"/>
    <mergeCell ref="B4:B6"/>
    <mergeCell ref="C4:C6"/>
    <mergeCell ref="D4:D6"/>
    <mergeCell ref="E4:E6"/>
    <mergeCell ref="F4:F6"/>
    <mergeCell ref="G4:G6"/>
    <mergeCell ref="I4:K5"/>
    <mergeCell ref="A7:A11"/>
    <mergeCell ref="E7:E11"/>
    <mergeCell ref="F7:F11"/>
    <mergeCell ref="G7:G11"/>
    <mergeCell ref="A12:A28"/>
    <mergeCell ref="B12:B13"/>
    <mergeCell ref="E12:E28"/>
    <mergeCell ref="F12:F28"/>
    <mergeCell ref="G12:G28"/>
    <mergeCell ref="C54:C57"/>
    <mergeCell ref="D54:D57"/>
    <mergeCell ref="E54:E57"/>
    <mergeCell ref="G58:G61"/>
    <mergeCell ref="A33:A45"/>
    <mergeCell ref="B33:B38"/>
    <mergeCell ref="C33:C38"/>
    <mergeCell ref="D33:D38"/>
    <mergeCell ref="E33:E38"/>
    <mergeCell ref="F33:F45"/>
    <mergeCell ref="G33:G45"/>
    <mergeCell ref="B39:B41"/>
    <mergeCell ref="C39:C41"/>
    <mergeCell ref="D39:D41"/>
    <mergeCell ref="E39:E41"/>
    <mergeCell ref="B42:B43"/>
    <mergeCell ref="C42:C43"/>
    <mergeCell ref="D42:D43"/>
    <mergeCell ref="E42:E43"/>
    <mergeCell ref="B44:B45"/>
    <mergeCell ref="C44:C45"/>
    <mergeCell ref="D44:D45"/>
    <mergeCell ref="E44:E45"/>
    <mergeCell ref="A65:A71"/>
    <mergeCell ref="E65:E68"/>
    <mergeCell ref="F65:F68"/>
    <mergeCell ref="G65:G68"/>
    <mergeCell ref="I65:I68"/>
    <mergeCell ref="F54:F57"/>
    <mergeCell ref="G54:G57"/>
    <mergeCell ref="A54:A63"/>
    <mergeCell ref="A47:A52"/>
    <mergeCell ref="B47:B49"/>
    <mergeCell ref="C47:C49"/>
    <mergeCell ref="D47:D49"/>
    <mergeCell ref="E47:E52"/>
    <mergeCell ref="B58:B61"/>
    <mergeCell ref="C58:C61"/>
    <mergeCell ref="D58:D61"/>
    <mergeCell ref="E58:E61"/>
    <mergeCell ref="F58:F61"/>
    <mergeCell ref="F47:F52"/>
    <mergeCell ref="G47:G52"/>
    <mergeCell ref="B50:B52"/>
    <mergeCell ref="C50:C52"/>
    <mergeCell ref="D50:D52"/>
    <mergeCell ref="B54:B57"/>
    <mergeCell ref="J65:J68"/>
    <mergeCell ref="K65:K68"/>
    <mergeCell ref="B69:B70"/>
    <mergeCell ref="C69:C70"/>
    <mergeCell ref="D69:D70"/>
    <mergeCell ref="E69:E71"/>
    <mergeCell ref="F69:F71"/>
    <mergeCell ref="G69:G71"/>
    <mergeCell ref="I69:I70"/>
    <mergeCell ref="J69:J70"/>
    <mergeCell ref="K69:K70"/>
    <mergeCell ref="A80:A84"/>
    <mergeCell ref="B80:B81"/>
    <mergeCell ref="E80:E81"/>
    <mergeCell ref="F80:F81"/>
    <mergeCell ref="G80:G81"/>
    <mergeCell ref="G73:G75"/>
    <mergeCell ref="I73:I79"/>
    <mergeCell ref="J73:J79"/>
    <mergeCell ref="K73:K79"/>
    <mergeCell ref="B76:B77"/>
    <mergeCell ref="C76:C77"/>
    <mergeCell ref="D76:D77"/>
    <mergeCell ref="E76:E77"/>
    <mergeCell ref="F76:F77"/>
    <mergeCell ref="G76:G77"/>
    <mergeCell ref="A73:A79"/>
    <mergeCell ref="B73:B75"/>
    <mergeCell ref="C73:C75"/>
    <mergeCell ref="D73:D75"/>
    <mergeCell ref="E73:E75"/>
    <mergeCell ref="F73:F75"/>
    <mergeCell ref="B78:B79"/>
    <mergeCell ref="C78:C79"/>
    <mergeCell ref="D78:D79"/>
    <mergeCell ref="E86:E88"/>
    <mergeCell ref="F86:F88"/>
    <mergeCell ref="G86:G88"/>
    <mergeCell ref="B89:B92"/>
    <mergeCell ref="E89:E94"/>
    <mergeCell ref="F89:F94"/>
    <mergeCell ref="G89:G94"/>
    <mergeCell ref="F78:F79"/>
    <mergeCell ref="G78:G79"/>
    <mergeCell ref="E78:E79"/>
    <mergeCell ref="B93:B94"/>
    <mergeCell ref="C93:C94"/>
    <mergeCell ref="D93:D94"/>
    <mergeCell ref="A96:A109"/>
    <mergeCell ref="B96:B98"/>
    <mergeCell ref="D96:D98"/>
    <mergeCell ref="B102:B104"/>
    <mergeCell ref="C102:C104"/>
    <mergeCell ref="D102:D104"/>
    <mergeCell ref="A86:A94"/>
    <mergeCell ref="B86:B88"/>
    <mergeCell ref="D86:D88"/>
    <mergeCell ref="E102:E108"/>
    <mergeCell ref="F102:F108"/>
    <mergeCell ref="G102:G108"/>
    <mergeCell ref="B105:B108"/>
    <mergeCell ref="C105:C108"/>
    <mergeCell ref="D105:D108"/>
    <mergeCell ref="E96:E98"/>
    <mergeCell ref="B99:B101"/>
    <mergeCell ref="D99:D101"/>
    <mergeCell ref="E99:E101"/>
    <mergeCell ref="F99:F101"/>
    <mergeCell ref="G99:G101"/>
    <mergeCell ref="A114:A116"/>
    <mergeCell ref="E114:E116"/>
    <mergeCell ref="F114:F116"/>
    <mergeCell ref="G114:G116"/>
    <mergeCell ref="I114:I116"/>
    <mergeCell ref="J114:J116"/>
    <mergeCell ref="K114:K116"/>
    <mergeCell ref="A111:A112"/>
    <mergeCell ref="G111:G112"/>
    <mergeCell ref="A117:A123"/>
    <mergeCell ref="E117:E123"/>
    <mergeCell ref="F117:F123"/>
    <mergeCell ref="G117:G123"/>
    <mergeCell ref="A125:A129"/>
    <mergeCell ref="E125:E129"/>
    <mergeCell ref="F125:F129"/>
    <mergeCell ref="G125:G129"/>
    <mergeCell ref="B126:B127"/>
    <mergeCell ref="C126:C127"/>
    <mergeCell ref="B132:B133"/>
    <mergeCell ref="D132:D133"/>
    <mergeCell ref="A143:A146"/>
    <mergeCell ref="E143:E146"/>
    <mergeCell ref="F143:F146"/>
    <mergeCell ref="G143:G146"/>
    <mergeCell ref="I143:I146"/>
    <mergeCell ref="J143:J146"/>
    <mergeCell ref="K143:K146"/>
    <mergeCell ref="A131:A141"/>
    <mergeCell ref="E131:E141"/>
    <mergeCell ref="F131:F141"/>
    <mergeCell ref="G131:G141"/>
    <mergeCell ref="G148:G153"/>
    <mergeCell ref="B150:B151"/>
    <mergeCell ref="C150:C151"/>
    <mergeCell ref="D150:D151"/>
    <mergeCell ref="A148:A153"/>
    <mergeCell ref="B148:B149"/>
    <mergeCell ref="C148:C149"/>
    <mergeCell ref="D148:D149"/>
    <mergeCell ref="E148:E153"/>
    <mergeCell ref="F148:F153"/>
    <mergeCell ref="I155:I156"/>
    <mergeCell ref="J155:J156"/>
    <mergeCell ref="K155:K156"/>
    <mergeCell ref="A157:A160"/>
    <mergeCell ref="E157:E160"/>
    <mergeCell ref="F157:F160"/>
    <mergeCell ref="G157:G160"/>
    <mergeCell ref="A155:A156"/>
    <mergeCell ref="B155:B156"/>
    <mergeCell ref="C155:C156"/>
    <mergeCell ref="D155:D156"/>
    <mergeCell ref="E155:E156"/>
    <mergeCell ref="F155:F156"/>
    <mergeCell ref="G155:G156"/>
    <mergeCell ref="A162:A164"/>
    <mergeCell ref="E162:E164"/>
    <mergeCell ref="F162:F164"/>
    <mergeCell ref="G162:G164"/>
    <mergeCell ref="A166:A171"/>
    <mergeCell ref="E166:E171"/>
    <mergeCell ref="F166:F171"/>
    <mergeCell ref="G166:G171"/>
    <mergeCell ref="B168:B169"/>
    <mergeCell ref="A173:A175"/>
    <mergeCell ref="E173:E175"/>
    <mergeCell ref="F173:F175"/>
    <mergeCell ref="G173:G175"/>
    <mergeCell ref="A177:A184"/>
    <mergeCell ref="E177:E184"/>
    <mergeCell ref="F177:F184"/>
    <mergeCell ref="G177:G184"/>
    <mergeCell ref="I177:I184"/>
    <mergeCell ref="J177:J184"/>
    <mergeCell ref="K177:K184"/>
    <mergeCell ref="B181:B184"/>
    <mergeCell ref="G185:G188"/>
    <mergeCell ref="A190:A194"/>
    <mergeCell ref="B190:B191"/>
    <mergeCell ref="C190:C191"/>
    <mergeCell ref="D190:D191"/>
    <mergeCell ref="E190:E194"/>
    <mergeCell ref="F190:F194"/>
    <mergeCell ref="G190:G194"/>
    <mergeCell ref="I190:I194"/>
    <mergeCell ref="A185:A188"/>
    <mergeCell ref="B185:B186"/>
    <mergeCell ref="C185:C186"/>
    <mergeCell ref="D185:D186"/>
    <mergeCell ref="E185:E186"/>
    <mergeCell ref="F185:F188"/>
    <mergeCell ref="J190:J194"/>
    <mergeCell ref="K190:K194"/>
    <mergeCell ref="B192:B194"/>
    <mergeCell ref="C192:C194"/>
    <mergeCell ref="D192:D194"/>
    <mergeCell ref="A196:A207"/>
    <mergeCell ref="B196:B197"/>
    <mergeCell ref="F196:F198"/>
    <mergeCell ref="G196:G198"/>
    <mergeCell ref="B201:B203"/>
    <mergeCell ref="C201:C203"/>
    <mergeCell ref="D201:D203"/>
    <mergeCell ref="B206:B207"/>
    <mergeCell ref="C206:C207"/>
    <mergeCell ref="D206:D207"/>
    <mergeCell ref="E206:E207"/>
    <mergeCell ref="F206:F207"/>
    <mergeCell ref="B199:B200"/>
    <mergeCell ref="C199:C200"/>
    <mergeCell ref="D199:D200"/>
    <mergeCell ref="E199:E203"/>
    <mergeCell ref="F199:F203"/>
    <mergeCell ref="G199:G203"/>
    <mergeCell ref="I204:I205"/>
    <mergeCell ref="J204:J205"/>
    <mergeCell ref="K204:K205"/>
    <mergeCell ref="B204:B205"/>
    <mergeCell ref="C204:C205"/>
    <mergeCell ref="D204:D205"/>
    <mergeCell ref="E204:E205"/>
    <mergeCell ref="F204:F205"/>
    <mergeCell ref="G204:G207"/>
    <mergeCell ref="K206:K207"/>
    <mergeCell ref="I206:I207"/>
    <mergeCell ref="J206:J207"/>
    <mergeCell ref="K210:K211"/>
    <mergeCell ref="A215:A218"/>
    <mergeCell ref="F215:F218"/>
    <mergeCell ref="G215:G218"/>
    <mergeCell ref="B217:B218"/>
    <mergeCell ref="C217:C218"/>
    <mergeCell ref="D217:D218"/>
    <mergeCell ref="A209:A213"/>
    <mergeCell ref="F209:F213"/>
    <mergeCell ref="G209:G213"/>
    <mergeCell ref="B210:B211"/>
    <mergeCell ref="C210:C211"/>
    <mergeCell ref="D210:D211"/>
    <mergeCell ref="E210:E211"/>
    <mergeCell ref="I210:I211"/>
    <mergeCell ref="J210:J211"/>
    <mergeCell ref="I221:I222"/>
    <mergeCell ref="J221:J222"/>
    <mergeCell ref="K221:K222"/>
    <mergeCell ref="E217:E218"/>
    <mergeCell ref="A220:A222"/>
    <mergeCell ref="F220:F222"/>
    <mergeCell ref="G220:G222"/>
    <mergeCell ref="B221:B222"/>
    <mergeCell ref="C221:C222"/>
    <mergeCell ref="D221:D222"/>
    <mergeCell ref="E221:E222"/>
  </mergeCells>
  <pageMargins left="0.75000000000000011" right="0.75000000000000011" top="1" bottom="1" header="0.5" footer="0.5"/>
  <pageSetup orientation="portrait" r:id="rId1"/>
  <rowBreaks count="2" manualBreakCount="2">
    <brk id="88" max="16383" man="1"/>
    <brk id="172" max="16383"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60" zoomScaleNormal="52" zoomScalePageLayoutView="79" workbookViewId="0">
      <pane xSplit="1" ySplit="4" topLeftCell="F5" activePane="bottomRight" state="frozen"/>
      <selection pane="topRight" activeCell="B1" sqref="B1"/>
      <selection pane="bottomLeft" activeCell="A5" sqref="A5"/>
      <selection pane="bottomRight" activeCell="M3" sqref="M3:P15"/>
    </sheetView>
  </sheetViews>
  <sheetFormatPr defaultColWidth="12.140625" defaultRowHeight="15"/>
  <cols>
    <col min="1" max="1" width="29.7109375" style="32" customWidth="1"/>
    <col min="2" max="2" width="39.5703125" style="32" customWidth="1"/>
    <col min="3" max="3" width="24.140625" style="32" customWidth="1"/>
    <col min="4" max="4" width="25.7109375" style="32" customWidth="1"/>
    <col min="5" max="5" width="19.28515625" style="32" customWidth="1"/>
    <col min="6" max="6" width="35.42578125" style="32" customWidth="1"/>
    <col min="7" max="8" width="31.140625" style="32" customWidth="1"/>
    <col min="9" max="9" width="25.7109375" style="32" customWidth="1"/>
    <col min="10" max="10" width="23.28515625" style="32" customWidth="1"/>
    <col min="11" max="11" width="25.5703125" style="32" customWidth="1"/>
    <col min="12" max="12" width="19" style="31" customWidth="1"/>
    <col min="13" max="13" width="14.42578125" style="31" customWidth="1"/>
    <col min="14" max="14" width="22.7109375" style="31" customWidth="1"/>
    <col min="15" max="15" width="21.42578125" style="32" customWidth="1"/>
    <col min="16" max="16" width="25.28515625" style="32" customWidth="1"/>
    <col min="17" max="16384" width="12.140625" style="32"/>
  </cols>
  <sheetData>
    <row r="1" spans="1:20" ht="22.9" customHeight="1">
      <c r="A1" s="27"/>
      <c r="B1" s="28"/>
      <c r="C1" s="28"/>
      <c r="D1" s="28"/>
      <c r="E1" s="28"/>
      <c r="F1" s="28"/>
      <c r="G1" s="28"/>
      <c r="H1" s="28"/>
      <c r="I1" s="28"/>
      <c r="J1" s="28"/>
      <c r="K1" s="29"/>
      <c r="L1" s="30"/>
    </row>
    <row r="2" spans="1:20" ht="36" customHeight="1" thickBot="1">
      <c r="A2" s="1354" t="s">
        <v>1172</v>
      </c>
      <c r="B2" s="1354"/>
      <c r="C2" s="1354"/>
      <c r="D2" s="1354"/>
      <c r="E2" s="1354"/>
      <c r="F2" s="1354"/>
      <c r="G2" s="1354"/>
      <c r="H2" s="1354"/>
      <c r="I2" s="1354"/>
      <c r="J2" s="1354"/>
      <c r="K2" s="1355"/>
      <c r="L2" s="33"/>
      <c r="M2" s="34"/>
      <c r="N2" s="34"/>
    </row>
    <row r="3" spans="1:20" ht="39" customHeight="1" thickBot="1">
      <c r="A3" s="1356" t="s">
        <v>530</v>
      </c>
      <c r="B3" s="1356" t="s">
        <v>3</v>
      </c>
      <c r="C3" s="1356" t="s">
        <v>4</v>
      </c>
      <c r="D3" s="1358" t="s">
        <v>531</v>
      </c>
      <c r="E3" s="1360" t="s">
        <v>6</v>
      </c>
      <c r="F3" s="1362" t="s">
        <v>532</v>
      </c>
      <c r="G3" s="1356" t="s">
        <v>533</v>
      </c>
      <c r="H3" s="134"/>
      <c r="I3" s="1364" t="s">
        <v>171</v>
      </c>
      <c r="J3" s="1365"/>
      <c r="K3" s="1365"/>
      <c r="L3" s="30"/>
      <c r="M3" s="973"/>
      <c r="N3" s="973"/>
      <c r="O3" s="973"/>
      <c r="P3" s="973"/>
    </row>
    <row r="4" spans="1:20" ht="45.75" customHeight="1" thickBot="1">
      <c r="A4" s="1357"/>
      <c r="B4" s="1357"/>
      <c r="C4" s="1357"/>
      <c r="D4" s="1359"/>
      <c r="E4" s="1361"/>
      <c r="F4" s="1363"/>
      <c r="G4" s="1357"/>
      <c r="H4" s="135" t="s">
        <v>1174</v>
      </c>
      <c r="I4" s="79" t="s">
        <v>10</v>
      </c>
      <c r="J4" s="79" t="s">
        <v>247</v>
      </c>
      <c r="K4" s="80" t="s">
        <v>12</v>
      </c>
      <c r="L4" s="30"/>
      <c r="M4" s="973"/>
      <c r="N4" s="973"/>
      <c r="O4" s="973"/>
      <c r="P4" s="973"/>
    </row>
    <row r="5" spans="1:20" ht="104.45" customHeight="1">
      <c r="A5" s="1348" t="s">
        <v>1057</v>
      </c>
      <c r="B5" s="730" t="s">
        <v>1058</v>
      </c>
      <c r="C5" s="731">
        <v>0.45</v>
      </c>
      <c r="D5" s="732">
        <v>0.6</v>
      </c>
      <c r="E5" s="1347" t="s">
        <v>534</v>
      </c>
      <c r="F5" s="1347" t="s">
        <v>535</v>
      </c>
      <c r="G5" s="1347" t="s">
        <v>536</v>
      </c>
      <c r="H5" s="733"/>
      <c r="I5" s="734"/>
      <c r="J5" s="734"/>
      <c r="K5" s="734"/>
      <c r="L5" s="33"/>
      <c r="M5" s="974"/>
      <c r="N5" s="974"/>
      <c r="O5" s="975"/>
      <c r="P5" s="975"/>
    </row>
    <row r="6" spans="1:20" ht="63" customHeight="1" thickBot="1">
      <c r="A6" s="1349"/>
      <c r="B6" s="735" t="s">
        <v>1059</v>
      </c>
      <c r="C6" s="736">
        <v>0.25</v>
      </c>
      <c r="D6" s="737">
        <v>0.75</v>
      </c>
      <c r="E6" s="1346"/>
      <c r="F6" s="1346"/>
      <c r="G6" s="1346"/>
      <c r="H6" s="738"/>
      <c r="I6" s="81"/>
      <c r="J6" s="81"/>
      <c r="K6" s="82"/>
      <c r="L6" s="30"/>
      <c r="M6" s="973"/>
      <c r="N6" s="975"/>
      <c r="O6" s="975"/>
      <c r="P6" s="975"/>
    </row>
    <row r="7" spans="1:20" ht="46.15" customHeight="1" thickBot="1">
      <c r="A7" s="1350"/>
      <c r="B7" s="735"/>
      <c r="C7" s="736"/>
      <c r="D7" s="739"/>
      <c r="E7" s="1351"/>
      <c r="F7" s="1351"/>
      <c r="G7" s="1351"/>
      <c r="H7" s="740"/>
      <c r="I7" s="741">
        <f>SUM(I19,I35,I48)</f>
        <v>22170000</v>
      </c>
      <c r="J7" s="741">
        <f>SUM(J19,J35,J48)</f>
        <v>9065000</v>
      </c>
      <c r="K7" s="742">
        <f>SUM(K19,K35,K48)</f>
        <v>13105000</v>
      </c>
      <c r="L7" s="30"/>
      <c r="M7" s="976"/>
      <c r="N7" s="975"/>
      <c r="O7" s="975"/>
      <c r="P7" s="975"/>
    </row>
    <row r="8" spans="1:20" ht="36" customHeight="1">
      <c r="A8" s="1315" t="s">
        <v>1060</v>
      </c>
      <c r="B8" s="1352" t="s">
        <v>1061</v>
      </c>
      <c r="C8" s="1347" t="s">
        <v>537</v>
      </c>
      <c r="D8" s="1347" t="s">
        <v>538</v>
      </c>
      <c r="E8" s="1347" t="s">
        <v>715</v>
      </c>
      <c r="F8" s="1353" t="s">
        <v>539</v>
      </c>
      <c r="G8" s="1347" t="s">
        <v>716</v>
      </c>
      <c r="H8" s="743" t="s">
        <v>686</v>
      </c>
      <c r="I8" s="744">
        <v>75000</v>
      </c>
      <c r="J8" s="744">
        <v>0</v>
      </c>
      <c r="K8" s="745">
        <v>75000</v>
      </c>
      <c r="L8" s="35"/>
      <c r="M8" s="977"/>
      <c r="N8" s="978"/>
      <c r="O8" s="975"/>
      <c r="P8" s="979"/>
    </row>
    <row r="9" spans="1:20" ht="41.25" customHeight="1">
      <c r="A9" s="1316"/>
      <c r="B9" s="1345"/>
      <c r="C9" s="1346"/>
      <c r="D9" s="1346"/>
      <c r="E9" s="1346"/>
      <c r="F9" s="1346"/>
      <c r="G9" s="1346"/>
      <c r="H9" s="746" t="s">
        <v>643</v>
      </c>
      <c r="I9" s="747">
        <v>200000</v>
      </c>
      <c r="J9" s="748">
        <v>0</v>
      </c>
      <c r="K9" s="749">
        <v>200000</v>
      </c>
      <c r="L9" s="35"/>
      <c r="M9" s="980"/>
      <c r="N9" s="978"/>
      <c r="O9" s="981"/>
      <c r="P9" s="982"/>
    </row>
    <row r="10" spans="1:20" ht="44.25" customHeight="1">
      <c r="A10" s="1316"/>
      <c r="B10" s="1345" t="s">
        <v>1062</v>
      </c>
      <c r="C10" s="1346" t="s">
        <v>540</v>
      </c>
      <c r="D10" s="1346" t="s">
        <v>541</v>
      </c>
      <c r="E10" s="1346"/>
      <c r="F10" s="1346"/>
      <c r="G10" s="1346"/>
      <c r="H10" s="746" t="s">
        <v>668</v>
      </c>
      <c r="I10" s="747">
        <v>1000000</v>
      </c>
      <c r="J10" s="747">
        <v>300000</v>
      </c>
      <c r="K10" s="749">
        <v>700000</v>
      </c>
      <c r="L10" s="35"/>
      <c r="M10" s="977"/>
      <c r="N10" s="978"/>
      <c r="O10" s="981"/>
      <c r="P10" s="982"/>
    </row>
    <row r="11" spans="1:20" ht="44.25" customHeight="1">
      <c r="A11" s="1316"/>
      <c r="B11" s="1345"/>
      <c r="C11" s="1346"/>
      <c r="D11" s="1346"/>
      <c r="E11" s="1346"/>
      <c r="F11" s="1346"/>
      <c r="G11" s="1346"/>
      <c r="H11" s="746" t="s">
        <v>644</v>
      </c>
      <c r="I11" s="747">
        <v>10000000</v>
      </c>
      <c r="J11" s="747">
        <v>8000000</v>
      </c>
      <c r="K11" s="749">
        <v>2000000</v>
      </c>
      <c r="L11" s="35"/>
      <c r="M11" s="977"/>
      <c r="N11" s="978"/>
      <c r="O11" s="981"/>
      <c r="P11" s="982"/>
      <c r="R11" s="39"/>
      <c r="S11" s="40"/>
      <c r="T11" s="40"/>
    </row>
    <row r="12" spans="1:20" ht="42.75" customHeight="1">
      <c r="A12" s="1316"/>
      <c r="B12" s="1345"/>
      <c r="C12" s="1346"/>
      <c r="D12" s="1346"/>
      <c r="E12" s="1346"/>
      <c r="F12" s="1346"/>
      <c r="G12" s="1346"/>
      <c r="H12" s="746" t="s">
        <v>737</v>
      </c>
      <c r="I12" s="747">
        <v>1500000</v>
      </c>
      <c r="J12" s="747">
        <v>100000</v>
      </c>
      <c r="K12" s="749">
        <v>1400000</v>
      </c>
      <c r="L12" s="35"/>
      <c r="M12" s="983"/>
      <c r="N12" s="984"/>
      <c r="O12" s="981"/>
      <c r="P12" s="985"/>
    </row>
    <row r="13" spans="1:20" ht="59.45" customHeight="1">
      <c r="A13" s="1316"/>
      <c r="B13" s="750" t="s">
        <v>1063</v>
      </c>
      <c r="C13" s="751">
        <v>20000</v>
      </c>
      <c r="D13" s="751">
        <v>200000</v>
      </c>
      <c r="E13" s="1346"/>
      <c r="F13" s="1346"/>
      <c r="G13" s="1346"/>
      <c r="H13" s="752"/>
      <c r="I13" s="752"/>
      <c r="J13" s="752"/>
      <c r="K13" s="753"/>
      <c r="L13" s="1339"/>
      <c r="M13" s="986"/>
      <c r="N13" s="987"/>
      <c r="O13" s="981"/>
      <c r="P13" s="985"/>
    </row>
    <row r="14" spans="1:20" ht="58.9" customHeight="1">
      <c r="A14" s="1316"/>
      <c r="B14" s="1345" t="s">
        <v>1064</v>
      </c>
      <c r="C14" s="1346">
        <v>53</v>
      </c>
      <c r="D14" s="1346">
        <v>163</v>
      </c>
      <c r="E14" s="1346"/>
      <c r="F14" s="1346"/>
      <c r="G14" s="1346"/>
      <c r="H14" s="740"/>
      <c r="I14" s="740"/>
      <c r="J14" s="740"/>
      <c r="K14" s="754"/>
      <c r="L14" s="1340"/>
      <c r="M14" s="988"/>
      <c r="N14" s="987"/>
      <c r="O14" s="981"/>
      <c r="P14" s="985"/>
    </row>
    <row r="15" spans="1:20" ht="48.6" customHeight="1">
      <c r="A15" s="1316"/>
      <c r="B15" s="1345"/>
      <c r="C15" s="1346"/>
      <c r="D15" s="1346"/>
      <c r="E15" s="1346"/>
      <c r="F15" s="1346"/>
      <c r="G15" s="1346"/>
      <c r="H15" s="740"/>
      <c r="I15" s="740"/>
      <c r="J15" s="740"/>
      <c r="K15" s="754"/>
      <c r="L15" s="1340"/>
      <c r="M15" s="989"/>
      <c r="N15" s="987"/>
      <c r="O15" s="990"/>
      <c r="P15" s="991"/>
    </row>
    <row r="16" spans="1:20" ht="112.5" customHeight="1">
      <c r="A16" s="1316"/>
      <c r="B16" s="755" t="s">
        <v>1065</v>
      </c>
      <c r="C16" s="738">
        <v>0</v>
      </c>
      <c r="D16" s="738">
        <v>1</v>
      </c>
      <c r="E16" s="1346"/>
      <c r="F16" s="1346"/>
      <c r="G16" s="1346"/>
      <c r="H16" s="740"/>
      <c r="I16" s="740"/>
      <c r="J16" s="740"/>
      <c r="K16" s="754"/>
      <c r="L16" s="1340"/>
      <c r="M16" s="91"/>
      <c r="N16" s="91"/>
      <c r="O16" s="37"/>
      <c r="P16" s="37"/>
      <c r="R16" s="39"/>
      <c r="S16" s="40"/>
      <c r="T16" s="40"/>
    </row>
    <row r="17" spans="1:20" ht="172.5" customHeight="1">
      <c r="A17" s="1316"/>
      <c r="B17" s="755" t="s">
        <v>1066</v>
      </c>
      <c r="C17" s="81" t="s">
        <v>542</v>
      </c>
      <c r="D17" s="81" t="s">
        <v>543</v>
      </c>
      <c r="E17" s="1346"/>
      <c r="F17" s="1346"/>
      <c r="G17" s="1346"/>
      <c r="H17" s="740"/>
      <c r="I17" s="740"/>
      <c r="J17" s="740"/>
      <c r="K17" s="754"/>
      <c r="L17" s="1340"/>
      <c r="M17" s="91"/>
      <c r="N17" s="91"/>
      <c r="O17" s="37"/>
      <c r="P17" s="37"/>
      <c r="R17" s="39"/>
      <c r="S17" s="40"/>
      <c r="T17" s="40"/>
    </row>
    <row r="18" spans="1:20" ht="97.5" customHeight="1">
      <c r="A18" s="1316"/>
      <c r="B18" s="755" t="s">
        <v>1067</v>
      </c>
      <c r="C18" s="81" t="s">
        <v>544</v>
      </c>
      <c r="D18" s="81" t="s">
        <v>545</v>
      </c>
      <c r="E18" s="1346"/>
      <c r="F18" s="1346"/>
      <c r="G18" s="1346"/>
      <c r="H18" s="740"/>
      <c r="I18" s="740"/>
      <c r="J18" s="740"/>
      <c r="K18" s="754"/>
      <c r="L18" s="1340"/>
      <c r="M18" s="91"/>
      <c r="N18" s="91"/>
      <c r="O18" s="37"/>
      <c r="P18" s="37"/>
      <c r="R18" s="39"/>
      <c r="S18" s="40"/>
      <c r="T18" s="40"/>
    </row>
    <row r="19" spans="1:20" ht="57.75" customHeight="1" thickBot="1">
      <c r="A19" s="1316"/>
      <c r="B19" s="750"/>
      <c r="C19" s="738"/>
      <c r="D19" s="738"/>
      <c r="E19" s="1346"/>
      <c r="F19" s="1346"/>
      <c r="G19" s="1346"/>
      <c r="H19" s="740"/>
      <c r="I19" s="756">
        <f>SUM(I8:I18)</f>
        <v>12775000</v>
      </c>
      <c r="J19" s="756">
        <f>SUM(J8:J18)</f>
        <v>8400000</v>
      </c>
      <c r="K19" s="757">
        <f>SUM(K8:K18)</f>
        <v>4375000</v>
      </c>
      <c r="L19" s="1340"/>
      <c r="M19" s="91"/>
      <c r="N19" s="91"/>
      <c r="O19" s="37"/>
      <c r="P19" s="37"/>
      <c r="R19" s="39"/>
      <c r="S19" s="40"/>
      <c r="T19" s="40"/>
    </row>
    <row r="20" spans="1:20" ht="40.5" customHeight="1" thickBot="1">
      <c r="A20" s="1315" t="s">
        <v>1068</v>
      </c>
      <c r="B20" s="1315" t="s">
        <v>1069</v>
      </c>
      <c r="C20" s="758">
        <v>0</v>
      </c>
      <c r="D20" s="758">
        <v>1</v>
      </c>
      <c r="E20" s="1315" t="s">
        <v>717</v>
      </c>
      <c r="F20" s="1315" t="s">
        <v>546</v>
      </c>
      <c r="G20" s="1342" t="s">
        <v>547</v>
      </c>
      <c r="H20" s="759" t="s">
        <v>668</v>
      </c>
      <c r="I20" s="760">
        <v>2000000</v>
      </c>
      <c r="J20" s="761">
        <v>100000</v>
      </c>
      <c r="K20" s="762">
        <v>1900000</v>
      </c>
      <c r="L20" s="41"/>
      <c r="M20" s="42"/>
      <c r="N20" s="42"/>
      <c r="O20" s="39"/>
      <c r="P20" s="39"/>
      <c r="Q20" s="43"/>
      <c r="R20" s="39"/>
      <c r="S20" s="40"/>
      <c r="T20" s="39"/>
    </row>
    <row r="21" spans="1:20" ht="147.75" customHeight="1" thickBot="1">
      <c r="A21" s="1316"/>
      <c r="B21" s="1317"/>
      <c r="C21" s="763" t="s">
        <v>548</v>
      </c>
      <c r="D21" s="763" t="s">
        <v>549</v>
      </c>
      <c r="E21" s="1316"/>
      <c r="F21" s="1316"/>
      <c r="G21" s="1343"/>
      <c r="H21" s="764" t="s">
        <v>644</v>
      </c>
      <c r="I21" s="765">
        <v>480000</v>
      </c>
      <c r="J21" s="766">
        <v>270000</v>
      </c>
      <c r="K21" s="767">
        <v>210000</v>
      </c>
      <c r="L21" s="41"/>
      <c r="M21" s="42"/>
      <c r="N21" s="42"/>
      <c r="O21" s="39"/>
      <c r="P21" s="39"/>
      <c r="Q21" s="43"/>
      <c r="R21" s="39"/>
      <c r="S21" s="39"/>
      <c r="T21" s="39"/>
    </row>
    <row r="22" spans="1:20" ht="316.5" customHeight="1" thickBot="1">
      <c r="A22" s="1316"/>
      <c r="B22" s="768" t="s">
        <v>1070</v>
      </c>
      <c r="C22" s="769" t="s">
        <v>550</v>
      </c>
      <c r="D22" s="758" t="s">
        <v>551</v>
      </c>
      <c r="E22" s="1316"/>
      <c r="F22" s="1316"/>
      <c r="G22" s="1343"/>
      <c r="H22" s="764" t="s">
        <v>1176</v>
      </c>
      <c r="I22" s="765">
        <v>20000</v>
      </c>
      <c r="J22" s="770">
        <v>0</v>
      </c>
      <c r="K22" s="767">
        <v>20000</v>
      </c>
      <c r="L22" s="41"/>
      <c r="M22" s="44"/>
      <c r="N22" s="42"/>
      <c r="O22" s="39"/>
      <c r="P22" s="37"/>
      <c r="Q22" s="43"/>
    </row>
    <row r="23" spans="1:20" ht="54" customHeight="1">
      <c r="A23" s="1316"/>
      <c r="B23" s="1316" t="s">
        <v>1071</v>
      </c>
      <c r="C23" s="771" t="s">
        <v>552</v>
      </c>
      <c r="D23" s="771" t="s">
        <v>553</v>
      </c>
      <c r="E23" s="1316"/>
      <c r="F23" s="1316"/>
      <c r="G23" s="1343"/>
      <c r="H23" s="764" t="s">
        <v>738</v>
      </c>
      <c r="I23" s="765">
        <v>20000</v>
      </c>
      <c r="J23" s="770">
        <v>0</v>
      </c>
      <c r="K23" s="767">
        <v>20000</v>
      </c>
      <c r="L23" s="41"/>
      <c r="M23" s="44"/>
      <c r="N23" s="42"/>
      <c r="O23" s="39"/>
      <c r="P23" s="39"/>
      <c r="Q23" s="43"/>
      <c r="R23" s="39"/>
      <c r="S23" s="39"/>
      <c r="T23" s="39"/>
    </row>
    <row r="24" spans="1:20" ht="42">
      <c r="A24" s="1316"/>
      <c r="B24" s="1316"/>
      <c r="C24" s="771" t="s">
        <v>554</v>
      </c>
      <c r="D24" s="771" t="s">
        <v>555</v>
      </c>
      <c r="E24" s="1316"/>
      <c r="F24" s="1316"/>
      <c r="G24" s="1343"/>
      <c r="H24" s="764" t="s">
        <v>708</v>
      </c>
      <c r="I24" s="772">
        <v>20000</v>
      </c>
      <c r="J24" s="773">
        <v>20000</v>
      </c>
      <c r="K24" s="774">
        <v>0</v>
      </c>
      <c r="L24" s="45"/>
      <c r="M24" s="46"/>
      <c r="N24" s="46"/>
      <c r="O24" s="47"/>
      <c r="P24" s="47"/>
      <c r="R24" s="39"/>
      <c r="S24" s="40"/>
      <c r="T24" s="39"/>
    </row>
    <row r="25" spans="1:20" ht="21">
      <c r="A25" s="1316"/>
      <c r="B25" s="1316"/>
      <c r="C25" s="771" t="s">
        <v>556</v>
      </c>
      <c r="D25" s="771" t="s">
        <v>557</v>
      </c>
      <c r="E25" s="1316"/>
      <c r="F25" s="1316"/>
      <c r="G25" s="1343"/>
      <c r="H25" s="764"/>
      <c r="I25" s="772"/>
      <c r="J25" s="773"/>
      <c r="K25" s="774"/>
      <c r="L25" s="30"/>
    </row>
    <row r="26" spans="1:20" ht="21">
      <c r="A26" s="1316"/>
      <c r="B26" s="1316"/>
      <c r="C26" s="771" t="s">
        <v>558</v>
      </c>
      <c r="D26" s="771" t="s">
        <v>559</v>
      </c>
      <c r="E26" s="1316"/>
      <c r="F26" s="1316"/>
      <c r="G26" s="1343"/>
      <c r="H26" s="764"/>
      <c r="I26" s="772"/>
      <c r="J26" s="773"/>
      <c r="K26" s="774"/>
      <c r="L26" s="30"/>
    </row>
    <row r="27" spans="1:20" ht="21">
      <c r="A27" s="1316"/>
      <c r="B27" s="1316"/>
      <c r="C27" s="771" t="s">
        <v>560</v>
      </c>
      <c r="D27" s="771" t="s">
        <v>561</v>
      </c>
      <c r="E27" s="1316"/>
      <c r="F27" s="1316"/>
      <c r="G27" s="1343"/>
      <c r="H27" s="764"/>
      <c r="I27" s="772"/>
      <c r="J27" s="773"/>
      <c r="K27" s="774"/>
      <c r="L27" s="30"/>
    </row>
    <row r="28" spans="1:20" ht="21">
      <c r="A28" s="1316"/>
      <c r="B28" s="1316"/>
      <c r="C28" s="771" t="s">
        <v>562</v>
      </c>
      <c r="D28" s="771" t="s">
        <v>563</v>
      </c>
      <c r="E28" s="1316"/>
      <c r="F28" s="1316"/>
      <c r="G28" s="1343"/>
      <c r="H28" s="764"/>
      <c r="I28" s="775"/>
      <c r="J28" s="770"/>
      <c r="K28" s="776"/>
      <c r="L28" s="30"/>
    </row>
    <row r="29" spans="1:20" ht="93.75" customHeight="1" thickBot="1">
      <c r="A29" s="1316"/>
      <c r="B29" s="1316"/>
      <c r="C29" s="771" t="s">
        <v>564</v>
      </c>
      <c r="D29" s="771" t="s">
        <v>565</v>
      </c>
      <c r="E29" s="1316"/>
      <c r="F29" s="1316"/>
      <c r="G29" s="1343"/>
      <c r="H29" s="764"/>
      <c r="I29" s="775"/>
      <c r="J29" s="770"/>
      <c r="K29" s="776"/>
      <c r="L29" s="30"/>
    </row>
    <row r="30" spans="1:20" ht="121.5" customHeight="1" thickBot="1">
      <c r="A30" s="1316"/>
      <c r="B30" s="86" t="s">
        <v>1072</v>
      </c>
      <c r="C30" s="86" t="s">
        <v>566</v>
      </c>
      <c r="D30" s="86" t="s">
        <v>567</v>
      </c>
      <c r="E30" s="1316"/>
      <c r="F30" s="1316"/>
      <c r="G30" s="1343"/>
      <c r="H30" s="764"/>
      <c r="I30" s="772"/>
      <c r="J30" s="81"/>
      <c r="K30" s="82"/>
      <c r="L30" s="30"/>
    </row>
    <row r="31" spans="1:20" ht="132" customHeight="1" thickBot="1">
      <c r="A31" s="1316"/>
      <c r="B31" s="86" t="s">
        <v>1073</v>
      </c>
      <c r="C31" s="86">
        <v>7</v>
      </c>
      <c r="D31" s="777">
        <v>9</v>
      </c>
      <c r="E31" s="1316"/>
      <c r="F31" s="1316"/>
      <c r="G31" s="1343"/>
      <c r="H31" s="764"/>
      <c r="I31" s="778"/>
      <c r="J31" s="779"/>
      <c r="K31" s="780"/>
      <c r="L31" s="30"/>
    </row>
    <row r="32" spans="1:20" ht="82.5" customHeight="1" thickBot="1">
      <c r="A32" s="1316"/>
      <c r="B32" s="781" t="s">
        <v>1074</v>
      </c>
      <c r="C32" s="781" t="s">
        <v>568</v>
      </c>
      <c r="D32" s="782">
        <v>5000</v>
      </c>
      <c r="E32" s="1316"/>
      <c r="F32" s="1316"/>
      <c r="G32" s="1343"/>
      <c r="H32" s="764"/>
      <c r="I32" s="778"/>
      <c r="J32" s="779"/>
      <c r="K32" s="780"/>
      <c r="L32" s="30"/>
    </row>
    <row r="33" spans="1:14" ht="114" customHeight="1" thickBot="1">
      <c r="A33" s="1316"/>
      <c r="B33" s="86" t="s">
        <v>1075</v>
      </c>
      <c r="C33" s="86" t="s">
        <v>569</v>
      </c>
      <c r="D33" s="783">
        <v>0.95</v>
      </c>
      <c r="E33" s="1316"/>
      <c r="F33" s="1316"/>
      <c r="G33" s="1343"/>
      <c r="H33" s="764"/>
      <c r="I33" s="778"/>
      <c r="J33" s="779"/>
      <c r="K33" s="780"/>
      <c r="L33" s="30"/>
    </row>
    <row r="34" spans="1:14" ht="149.25" customHeight="1" thickBot="1">
      <c r="A34" s="1316"/>
      <c r="B34" s="781" t="s">
        <v>1076</v>
      </c>
      <c r="C34" s="781" t="s">
        <v>570</v>
      </c>
      <c r="D34" s="781" t="s">
        <v>571</v>
      </c>
      <c r="E34" s="1316"/>
      <c r="F34" s="1316"/>
      <c r="G34" s="1344"/>
      <c r="H34" s="784"/>
      <c r="I34" s="785"/>
      <c r="J34" s="786"/>
      <c r="K34" s="787"/>
      <c r="L34" s="33"/>
      <c r="M34" s="34"/>
      <c r="N34" s="34"/>
    </row>
    <row r="35" spans="1:14" ht="31.15" customHeight="1" thickBot="1">
      <c r="A35" s="788"/>
      <c r="B35" s="781"/>
      <c r="C35" s="781"/>
      <c r="D35" s="781"/>
      <c r="E35" s="788"/>
      <c r="F35" s="788"/>
      <c r="G35" s="764"/>
      <c r="H35" s="733"/>
      <c r="I35" s="789">
        <f>SUM(I20:I34)</f>
        <v>2540000</v>
      </c>
      <c r="J35" s="789">
        <f>SUM(J20:J34)</f>
        <v>390000</v>
      </c>
      <c r="K35" s="789">
        <f>SUM(K20:K34)</f>
        <v>2150000</v>
      </c>
      <c r="L35" s="33"/>
      <c r="M35" s="34"/>
      <c r="N35" s="34"/>
    </row>
    <row r="36" spans="1:14" ht="44.25" customHeight="1">
      <c r="A36" s="1315" t="s">
        <v>1077</v>
      </c>
      <c r="B36" s="1315" t="s">
        <v>1078</v>
      </c>
      <c r="C36" s="1315">
        <v>0</v>
      </c>
      <c r="D36" s="1315">
        <v>4</v>
      </c>
      <c r="E36" s="1315" t="s">
        <v>718</v>
      </c>
      <c r="F36" s="1337" t="s">
        <v>572</v>
      </c>
      <c r="G36" s="1315" t="s">
        <v>573</v>
      </c>
      <c r="H36" s="790" t="s">
        <v>737</v>
      </c>
      <c r="I36" s="791">
        <v>1050000</v>
      </c>
      <c r="J36" s="792">
        <v>0</v>
      </c>
      <c r="K36" s="793">
        <v>1050000</v>
      </c>
      <c r="L36" s="35"/>
      <c r="M36" s="38"/>
      <c r="N36" s="36"/>
    </row>
    <row r="37" spans="1:14" ht="33" customHeight="1">
      <c r="A37" s="1329"/>
      <c r="B37" s="1316"/>
      <c r="C37" s="1316"/>
      <c r="D37" s="1316"/>
      <c r="E37" s="1316"/>
      <c r="F37" s="1338"/>
      <c r="G37" s="1316"/>
      <c r="H37" s="87" t="s">
        <v>643</v>
      </c>
      <c r="I37" s="794">
        <v>5580000</v>
      </c>
      <c r="J37" s="794">
        <v>150000</v>
      </c>
      <c r="K37" s="795">
        <v>5430000</v>
      </c>
      <c r="L37" s="35"/>
      <c r="M37" s="36"/>
      <c r="N37" s="36"/>
    </row>
    <row r="38" spans="1:14" ht="87" customHeight="1" thickBot="1">
      <c r="A38" s="1329"/>
      <c r="B38" s="1317"/>
      <c r="C38" s="1317"/>
      <c r="D38" s="1317"/>
      <c r="E38" s="1316"/>
      <c r="F38" s="1338"/>
      <c r="G38" s="1316"/>
      <c r="H38" s="87" t="s">
        <v>668</v>
      </c>
      <c r="I38" s="794">
        <v>100000</v>
      </c>
      <c r="J38" s="796">
        <v>0</v>
      </c>
      <c r="K38" s="795">
        <v>100000</v>
      </c>
      <c r="L38" s="35"/>
      <c r="M38" s="38"/>
      <c r="N38" s="36"/>
    </row>
    <row r="39" spans="1:14" ht="166.5" customHeight="1" thickBot="1">
      <c r="A39" s="1329"/>
      <c r="B39" s="86" t="s">
        <v>1079</v>
      </c>
      <c r="C39" s="86">
        <v>1</v>
      </c>
      <c r="D39" s="86">
        <v>8</v>
      </c>
      <c r="E39" s="1316"/>
      <c r="F39" s="1338"/>
      <c r="G39" s="1316"/>
      <c r="H39" s="788" t="s">
        <v>686</v>
      </c>
      <c r="I39" s="797">
        <v>125000</v>
      </c>
      <c r="J39" s="797">
        <v>125000</v>
      </c>
      <c r="K39" s="798">
        <v>0</v>
      </c>
      <c r="L39" s="35"/>
      <c r="M39" s="36"/>
      <c r="N39" s="38"/>
    </row>
    <row r="40" spans="1:14" ht="28.15" customHeight="1">
      <c r="A40" s="1329"/>
      <c r="B40" s="1315" t="s">
        <v>1080</v>
      </c>
      <c r="C40" s="1315">
        <v>2</v>
      </c>
      <c r="D40" s="1315">
        <v>4</v>
      </c>
      <c r="E40" s="1316"/>
      <c r="F40" s="1338"/>
      <c r="G40" s="1316"/>
      <c r="H40" s="788"/>
      <c r="I40" s="1320"/>
      <c r="J40" s="1320"/>
      <c r="K40" s="1341"/>
      <c r="L40" s="30"/>
    </row>
    <row r="41" spans="1:14" ht="111" customHeight="1" thickBot="1">
      <c r="A41" s="1329"/>
      <c r="B41" s="1316"/>
      <c r="C41" s="1317"/>
      <c r="D41" s="1317"/>
      <c r="E41" s="1316"/>
      <c r="F41" s="1338"/>
      <c r="G41" s="1316"/>
      <c r="H41" s="788"/>
      <c r="I41" s="1320"/>
      <c r="J41" s="1320"/>
      <c r="K41" s="1341"/>
      <c r="L41" s="30"/>
    </row>
    <row r="42" spans="1:14" ht="234.75" customHeight="1" thickBot="1">
      <c r="A42" s="1336"/>
      <c r="B42" s="799" t="s">
        <v>1081</v>
      </c>
      <c r="C42" s="790" t="s">
        <v>574</v>
      </c>
      <c r="D42" s="783">
        <v>0.5</v>
      </c>
      <c r="E42" s="1316"/>
      <c r="F42" s="1338"/>
      <c r="G42" s="1316"/>
      <c r="H42" s="788"/>
      <c r="I42" s="1320"/>
      <c r="J42" s="1320"/>
      <c r="K42" s="1341"/>
      <c r="L42" s="30"/>
    </row>
    <row r="43" spans="1:14" ht="90.75" customHeight="1" thickBot="1">
      <c r="A43" s="1329"/>
      <c r="B43" s="87" t="s">
        <v>1082</v>
      </c>
      <c r="C43" s="86">
        <v>0</v>
      </c>
      <c r="D43" s="86">
        <v>1</v>
      </c>
      <c r="E43" s="1316"/>
      <c r="F43" s="1338"/>
      <c r="G43" s="1316"/>
      <c r="H43" s="788"/>
      <c r="I43" s="1320"/>
      <c r="J43" s="1320"/>
      <c r="K43" s="1341"/>
      <c r="L43" s="30"/>
    </row>
    <row r="44" spans="1:14" ht="138" customHeight="1" thickBot="1">
      <c r="A44" s="1329"/>
      <c r="B44" s="86" t="s">
        <v>1083</v>
      </c>
      <c r="C44" s="86">
        <v>1</v>
      </c>
      <c r="D44" s="86">
        <v>5</v>
      </c>
      <c r="E44" s="1316"/>
      <c r="F44" s="1338"/>
      <c r="G44" s="1316"/>
      <c r="H44" s="788"/>
      <c r="I44" s="1320"/>
      <c r="J44" s="1320"/>
      <c r="K44" s="1341"/>
      <c r="L44" s="30"/>
    </row>
    <row r="45" spans="1:14" ht="59.25" customHeight="1" thickBot="1">
      <c r="A45" s="1329"/>
      <c r="B45" s="86" t="s">
        <v>1084</v>
      </c>
      <c r="C45" s="86">
        <v>0</v>
      </c>
      <c r="D45" s="86">
        <v>1</v>
      </c>
      <c r="E45" s="1316"/>
      <c r="F45" s="1338"/>
      <c r="G45" s="1316"/>
      <c r="H45" s="788"/>
      <c r="I45" s="1320"/>
      <c r="J45" s="1320"/>
      <c r="K45" s="1341"/>
      <c r="L45" s="30"/>
    </row>
    <row r="46" spans="1:14" ht="90" customHeight="1" thickBot="1">
      <c r="A46" s="1329"/>
      <c r="B46" s="86" t="s">
        <v>1085</v>
      </c>
      <c r="C46" s="86">
        <v>20</v>
      </c>
      <c r="D46" s="86">
        <v>60</v>
      </c>
      <c r="E46" s="1316"/>
      <c r="F46" s="1338"/>
      <c r="G46" s="1316"/>
      <c r="H46" s="788"/>
      <c r="I46" s="1320"/>
      <c r="J46" s="1320"/>
      <c r="K46" s="1341"/>
      <c r="L46" s="30"/>
    </row>
    <row r="47" spans="1:14" ht="117" customHeight="1" thickBot="1">
      <c r="A47" s="1329"/>
      <c r="B47" s="86" t="s">
        <v>1086</v>
      </c>
      <c r="C47" s="86" t="s">
        <v>575</v>
      </c>
      <c r="D47" s="86" t="s">
        <v>576</v>
      </c>
      <c r="E47" s="1316"/>
      <c r="F47" s="1338"/>
      <c r="G47" s="1316"/>
      <c r="H47" s="788"/>
      <c r="I47" s="1320"/>
      <c r="J47" s="1320"/>
      <c r="K47" s="1341"/>
      <c r="L47" s="33"/>
      <c r="M47" s="48"/>
      <c r="N47" s="34"/>
    </row>
    <row r="48" spans="1:14" ht="24.6" customHeight="1" thickBot="1">
      <c r="A48" s="800"/>
      <c r="B48" s="801"/>
      <c r="C48" s="738"/>
      <c r="D48" s="738"/>
      <c r="E48" s="738"/>
      <c r="F48" s="802"/>
      <c r="G48" s="738"/>
      <c r="H48" s="738"/>
      <c r="I48" s="803">
        <f>SUM(I36:I47)</f>
        <v>6855000</v>
      </c>
      <c r="J48" s="803">
        <f>SUM(J36:J47)</f>
        <v>275000</v>
      </c>
      <c r="K48" s="804">
        <f>SUM(K36:K47)</f>
        <v>6580000</v>
      </c>
      <c r="L48" s="33"/>
      <c r="M48" s="48"/>
      <c r="N48" s="34"/>
    </row>
    <row r="49" spans="1:14" ht="190.5" customHeight="1">
      <c r="A49" s="1333" t="s">
        <v>1087</v>
      </c>
      <c r="B49" s="790" t="s">
        <v>1088</v>
      </c>
      <c r="C49" s="84">
        <v>0.6</v>
      </c>
      <c r="D49" s="84">
        <v>0.85</v>
      </c>
      <c r="E49" s="1335" t="s">
        <v>719</v>
      </c>
      <c r="F49" s="1316" t="s">
        <v>577</v>
      </c>
      <c r="G49" s="1316" t="s">
        <v>578</v>
      </c>
      <c r="H49" s="764"/>
      <c r="I49" s="1310">
        <f>SUM(I63,I73,I76,I79)</f>
        <v>35260000</v>
      </c>
      <c r="J49" s="1307">
        <f>SUM(J63,J73,J76,J79)</f>
        <v>6540000</v>
      </c>
      <c r="K49" s="1304">
        <f>SUM(K63,K73,K76,K79)</f>
        <v>28720000</v>
      </c>
      <c r="L49" s="49"/>
      <c r="M49" s="48"/>
      <c r="N49" s="48"/>
    </row>
    <row r="50" spans="1:14" ht="142.5" customHeight="1">
      <c r="A50" s="1334"/>
      <c r="B50" s="87" t="s">
        <v>1089</v>
      </c>
      <c r="C50" s="84">
        <v>0.5</v>
      </c>
      <c r="D50" s="84">
        <v>0.75</v>
      </c>
      <c r="E50" s="1335"/>
      <c r="F50" s="1316"/>
      <c r="G50" s="1316"/>
      <c r="H50" s="764"/>
      <c r="I50" s="1311"/>
      <c r="J50" s="1308"/>
      <c r="K50" s="1305"/>
      <c r="L50" s="30"/>
    </row>
    <row r="51" spans="1:14" ht="90" customHeight="1">
      <c r="A51" s="1334"/>
      <c r="B51" s="87" t="s">
        <v>1090</v>
      </c>
      <c r="C51" s="87" t="s">
        <v>579</v>
      </c>
      <c r="D51" s="87" t="s">
        <v>580</v>
      </c>
      <c r="E51" s="1335"/>
      <c r="F51" s="1316"/>
      <c r="G51" s="1316"/>
      <c r="H51" s="764"/>
      <c r="I51" s="1311"/>
      <c r="J51" s="1308"/>
      <c r="K51" s="1305"/>
      <c r="L51" s="50"/>
      <c r="M51" s="51"/>
      <c r="N51" s="51"/>
    </row>
    <row r="52" spans="1:14" ht="114.75" customHeight="1" thickBot="1">
      <c r="A52" s="1334"/>
      <c r="B52" s="87" t="s">
        <v>1091</v>
      </c>
      <c r="C52" s="87" t="s">
        <v>581</v>
      </c>
      <c r="D52" s="84">
        <v>0.2</v>
      </c>
      <c r="E52" s="1335"/>
      <c r="F52" s="1316"/>
      <c r="G52" s="1316"/>
      <c r="H52" s="764"/>
      <c r="I52" s="1312"/>
      <c r="J52" s="1309"/>
      <c r="K52" s="1306"/>
      <c r="L52" s="50"/>
      <c r="M52" s="52"/>
      <c r="N52" s="51"/>
    </row>
    <row r="53" spans="1:14" ht="94.15" customHeight="1" thickBot="1">
      <c r="A53" s="1315" t="s">
        <v>1092</v>
      </c>
      <c r="B53" s="86" t="s">
        <v>1093</v>
      </c>
      <c r="C53" s="85" t="s">
        <v>582</v>
      </c>
      <c r="D53" s="86" t="s">
        <v>583</v>
      </c>
      <c r="E53" s="1315" t="s">
        <v>720</v>
      </c>
      <c r="F53" s="1315" t="s">
        <v>584</v>
      </c>
      <c r="G53" s="1315" t="s">
        <v>585</v>
      </c>
      <c r="H53" s="86" t="s">
        <v>668</v>
      </c>
      <c r="I53" s="797">
        <v>6000000</v>
      </c>
      <c r="J53" s="797">
        <v>1000000</v>
      </c>
      <c r="K53" s="805">
        <v>5000000</v>
      </c>
      <c r="L53" s="35"/>
      <c r="M53" s="36"/>
      <c r="N53" s="36"/>
    </row>
    <row r="54" spans="1:14" ht="74.25" customHeight="1">
      <c r="A54" s="1329"/>
      <c r="B54" s="86" t="s">
        <v>1094</v>
      </c>
      <c r="C54" s="87" t="s">
        <v>586</v>
      </c>
      <c r="D54" s="87" t="s">
        <v>587</v>
      </c>
      <c r="E54" s="1316"/>
      <c r="F54" s="1316"/>
      <c r="G54" s="1316"/>
      <c r="H54" s="788" t="s">
        <v>737</v>
      </c>
      <c r="I54" s="797">
        <v>1500000</v>
      </c>
      <c r="J54" s="797">
        <v>50000</v>
      </c>
      <c r="K54" s="806">
        <v>1450000</v>
      </c>
      <c r="L54" s="35"/>
      <c r="M54" s="36"/>
      <c r="N54" s="36"/>
    </row>
    <row r="55" spans="1:14" ht="90" customHeight="1" thickBot="1">
      <c r="A55" s="1329"/>
      <c r="B55" s="807" t="s">
        <v>1095</v>
      </c>
      <c r="C55" s="808">
        <v>0.48</v>
      </c>
      <c r="D55" s="808">
        <v>0.7</v>
      </c>
      <c r="E55" s="1316"/>
      <c r="F55" s="1316"/>
      <c r="G55" s="1316"/>
      <c r="H55" s="788" t="s">
        <v>644</v>
      </c>
      <c r="I55" s="809">
        <v>450000</v>
      </c>
      <c r="J55" s="809">
        <v>240000</v>
      </c>
      <c r="K55" s="806">
        <v>210000</v>
      </c>
      <c r="L55" s="35"/>
      <c r="M55" s="36"/>
      <c r="N55" s="36"/>
    </row>
    <row r="56" spans="1:14" ht="139.5" customHeight="1" thickBot="1">
      <c r="A56" s="1329"/>
      <c r="B56" s="86" t="s">
        <v>1096</v>
      </c>
      <c r="C56" s="86" t="s">
        <v>588</v>
      </c>
      <c r="D56" s="86" t="s">
        <v>589</v>
      </c>
      <c r="E56" s="1316"/>
      <c r="F56" s="1316"/>
      <c r="G56" s="1316"/>
      <c r="H56" s="788" t="s">
        <v>739</v>
      </c>
      <c r="I56" s="1332">
        <v>1900000</v>
      </c>
      <c r="J56" s="1320">
        <v>80000</v>
      </c>
      <c r="K56" s="1321">
        <v>1820000</v>
      </c>
      <c r="L56" s="53"/>
      <c r="M56" s="36"/>
      <c r="N56" s="36"/>
    </row>
    <row r="57" spans="1:14" ht="68.25" customHeight="1" thickBot="1">
      <c r="A57" s="1329"/>
      <c r="B57" s="86" t="s">
        <v>1097</v>
      </c>
      <c r="C57" s="87" t="s">
        <v>721</v>
      </c>
      <c r="D57" s="87" t="s">
        <v>722</v>
      </c>
      <c r="E57" s="1316"/>
      <c r="F57" s="1316"/>
      <c r="G57" s="1316"/>
      <c r="H57" s="788"/>
      <c r="I57" s="1332"/>
      <c r="J57" s="1320"/>
      <c r="K57" s="1321"/>
      <c r="L57" s="53"/>
      <c r="M57" s="36"/>
      <c r="N57" s="36"/>
    </row>
    <row r="58" spans="1:14" ht="94.5" customHeight="1" thickBot="1">
      <c r="A58" s="1329"/>
      <c r="B58" s="86" t="s">
        <v>1098</v>
      </c>
      <c r="C58" s="86" t="s">
        <v>590</v>
      </c>
      <c r="D58" s="86" t="s">
        <v>591</v>
      </c>
      <c r="E58" s="1316"/>
      <c r="F58" s="1316"/>
      <c r="G58" s="1316"/>
      <c r="H58" s="788"/>
      <c r="I58" s="1332"/>
      <c r="J58" s="1320"/>
      <c r="K58" s="1321"/>
      <c r="L58" s="53"/>
      <c r="M58" s="36"/>
      <c r="N58" s="36"/>
    </row>
    <row r="59" spans="1:14" ht="51.6" customHeight="1" thickBot="1">
      <c r="A59" s="1329"/>
      <c r="B59" s="86" t="s">
        <v>1099</v>
      </c>
      <c r="C59" s="86" t="s">
        <v>592</v>
      </c>
      <c r="D59" s="86" t="s">
        <v>593</v>
      </c>
      <c r="E59" s="1316"/>
      <c r="F59" s="1316"/>
      <c r="G59" s="1316"/>
      <c r="H59" s="788"/>
      <c r="I59" s="1332"/>
      <c r="J59" s="1320"/>
      <c r="K59" s="1321"/>
      <c r="L59" s="53"/>
      <c r="M59" s="36"/>
      <c r="N59" s="36"/>
    </row>
    <row r="60" spans="1:14" ht="118.5" customHeight="1" thickBot="1">
      <c r="A60" s="1329"/>
      <c r="B60" s="86" t="s">
        <v>1100</v>
      </c>
      <c r="C60" s="86" t="s">
        <v>594</v>
      </c>
      <c r="D60" s="86" t="s">
        <v>595</v>
      </c>
      <c r="E60" s="1316"/>
      <c r="F60" s="1316"/>
      <c r="G60" s="1316"/>
      <c r="H60" s="788"/>
      <c r="I60" s="1332"/>
      <c r="J60" s="1320"/>
      <c r="K60" s="1321"/>
      <c r="L60" s="53"/>
      <c r="M60" s="36"/>
      <c r="N60" s="36"/>
    </row>
    <row r="61" spans="1:14" ht="173.25" customHeight="1" thickBot="1">
      <c r="A61" s="1329"/>
      <c r="B61" s="86" t="s">
        <v>1101</v>
      </c>
      <c r="C61" s="86" t="s">
        <v>596</v>
      </c>
      <c r="D61" s="86" t="s">
        <v>597</v>
      </c>
      <c r="E61" s="1316"/>
      <c r="F61" s="1316"/>
      <c r="G61" s="1316"/>
      <c r="H61" s="788"/>
      <c r="I61" s="1332"/>
      <c r="J61" s="1320"/>
      <c r="K61" s="1321"/>
      <c r="L61" s="53"/>
      <c r="M61" s="36"/>
      <c r="N61" s="36"/>
    </row>
    <row r="62" spans="1:14" ht="192" customHeight="1" thickBot="1">
      <c r="A62" s="1329"/>
      <c r="B62" s="768" t="s">
        <v>1102</v>
      </c>
      <c r="C62" s="768" t="s">
        <v>598</v>
      </c>
      <c r="D62" s="810" t="s">
        <v>599</v>
      </c>
      <c r="E62" s="1316"/>
      <c r="F62" s="1316"/>
      <c r="G62" s="1316"/>
      <c r="H62" s="788"/>
      <c r="I62" s="1332"/>
      <c r="J62" s="1320"/>
      <c r="K62" s="1321"/>
      <c r="L62" s="53"/>
      <c r="M62" s="36"/>
      <c r="N62" s="36"/>
    </row>
    <row r="63" spans="1:14" ht="162" customHeight="1" thickBot="1">
      <c r="A63" s="1331"/>
      <c r="B63" s="811" t="s">
        <v>1103</v>
      </c>
      <c r="C63" s="812" t="s">
        <v>723</v>
      </c>
      <c r="D63" s="812">
        <v>5</v>
      </c>
      <c r="E63" s="1317"/>
      <c r="F63" s="1317"/>
      <c r="G63" s="1317"/>
      <c r="H63" s="813"/>
      <c r="I63" s="814">
        <f>SUM(I53:I62)</f>
        <v>9850000</v>
      </c>
      <c r="J63" s="815">
        <f>SUM(J53:J62)</f>
        <v>1370000</v>
      </c>
      <c r="K63" s="816">
        <f>SUM(K53:K62)</f>
        <v>8480000</v>
      </c>
      <c r="L63" s="54"/>
      <c r="M63" s="78"/>
      <c r="N63" s="78"/>
    </row>
    <row r="64" spans="1:14" ht="186" customHeight="1" thickBot="1">
      <c r="A64" s="1329" t="s">
        <v>1104</v>
      </c>
      <c r="B64" s="89" t="s">
        <v>1105</v>
      </c>
      <c r="C64" s="817">
        <v>10</v>
      </c>
      <c r="D64" s="86">
        <v>20</v>
      </c>
      <c r="E64" s="1316"/>
      <c r="F64" s="1316"/>
      <c r="G64" s="1316"/>
      <c r="H64" s="788" t="s">
        <v>686</v>
      </c>
      <c r="I64" s="797">
        <v>50000</v>
      </c>
      <c r="J64" s="797">
        <v>50000</v>
      </c>
      <c r="K64" s="798">
        <v>0</v>
      </c>
      <c r="L64" s="35"/>
      <c r="M64" s="36"/>
      <c r="N64" s="38"/>
    </row>
    <row r="65" spans="1:14" ht="129.75" customHeight="1" thickBot="1">
      <c r="A65" s="1329"/>
      <c r="B65" s="89" t="s">
        <v>1106</v>
      </c>
      <c r="C65" s="817">
        <v>20</v>
      </c>
      <c r="D65" s="86">
        <v>100</v>
      </c>
      <c r="E65" s="1316"/>
      <c r="F65" s="1316"/>
      <c r="G65" s="1316"/>
      <c r="H65" s="788" t="s">
        <v>668</v>
      </c>
      <c r="I65" s="797">
        <v>12000000</v>
      </c>
      <c r="J65" s="797">
        <v>2000000</v>
      </c>
      <c r="K65" s="818">
        <v>10000000</v>
      </c>
      <c r="L65" s="35"/>
      <c r="M65" s="36"/>
      <c r="N65" s="38"/>
    </row>
    <row r="66" spans="1:14" ht="120" customHeight="1" thickBot="1">
      <c r="A66" s="1329"/>
      <c r="B66" s="781" t="s">
        <v>1107</v>
      </c>
      <c r="C66" s="86" t="s">
        <v>600</v>
      </c>
      <c r="D66" s="86" t="s">
        <v>601</v>
      </c>
      <c r="E66" s="1316"/>
      <c r="F66" s="1316"/>
      <c r="G66" s="1316"/>
      <c r="H66" s="788" t="s">
        <v>644</v>
      </c>
      <c r="I66" s="797">
        <v>3110000</v>
      </c>
      <c r="J66" s="797">
        <v>2170000</v>
      </c>
      <c r="K66" s="818">
        <v>940000</v>
      </c>
      <c r="L66" s="35"/>
      <c r="M66" s="36"/>
      <c r="N66" s="36"/>
    </row>
    <row r="67" spans="1:14" ht="69.75" customHeight="1" thickBot="1">
      <c r="A67" s="1329"/>
      <c r="B67" s="89" t="s">
        <v>1108</v>
      </c>
      <c r="C67" s="817">
        <v>5</v>
      </c>
      <c r="D67" s="86">
        <v>10</v>
      </c>
      <c r="E67" s="1316"/>
      <c r="F67" s="1316"/>
      <c r="G67" s="1316"/>
      <c r="H67" s="788"/>
      <c r="I67" s="819"/>
      <c r="J67" s="820"/>
      <c r="K67" s="821"/>
      <c r="L67" s="30"/>
    </row>
    <row r="68" spans="1:14" ht="42" customHeight="1">
      <c r="A68" s="1329"/>
      <c r="B68" s="1315" t="s">
        <v>1109</v>
      </c>
      <c r="C68" s="1316" t="s">
        <v>602</v>
      </c>
      <c r="D68" s="1315" t="s">
        <v>603</v>
      </c>
      <c r="E68" s="1316"/>
      <c r="F68" s="1316"/>
      <c r="G68" s="1316"/>
      <c r="H68" s="788" t="s">
        <v>739</v>
      </c>
      <c r="I68" s="820">
        <v>50000</v>
      </c>
      <c r="J68" s="819">
        <v>0</v>
      </c>
      <c r="K68" s="821">
        <v>50000</v>
      </c>
      <c r="L68" s="30"/>
    </row>
    <row r="69" spans="1:14" ht="63" customHeight="1" thickBot="1">
      <c r="A69" s="1329"/>
      <c r="B69" s="1317"/>
      <c r="C69" s="1317"/>
      <c r="D69" s="1317"/>
      <c r="E69" s="1316"/>
      <c r="F69" s="1316"/>
      <c r="G69" s="1316"/>
      <c r="H69" s="788"/>
      <c r="I69" s="809"/>
      <c r="J69" s="809"/>
      <c r="K69" s="806"/>
      <c r="L69" s="30"/>
    </row>
    <row r="70" spans="1:14" ht="30" customHeight="1">
      <c r="A70" s="1329"/>
      <c r="B70" s="1315" t="s">
        <v>1110</v>
      </c>
      <c r="C70" s="1330">
        <v>282</v>
      </c>
      <c r="D70" s="1315">
        <v>416</v>
      </c>
      <c r="E70" s="1316"/>
      <c r="F70" s="1316"/>
      <c r="G70" s="1316"/>
      <c r="H70" s="788"/>
      <c r="I70" s="822"/>
      <c r="J70" s="822"/>
      <c r="K70" s="823"/>
      <c r="L70" s="30"/>
    </row>
    <row r="71" spans="1:14" ht="16.149999999999999" customHeight="1" thickBot="1">
      <c r="A71" s="1329"/>
      <c r="B71" s="1317"/>
      <c r="C71" s="1325"/>
      <c r="D71" s="1316"/>
      <c r="E71" s="1316"/>
      <c r="F71" s="1316"/>
      <c r="G71" s="1316"/>
      <c r="H71" s="788"/>
      <c r="I71" s="822"/>
      <c r="J71" s="822"/>
      <c r="K71" s="823"/>
      <c r="L71" s="30"/>
    </row>
    <row r="72" spans="1:14" ht="167.25" customHeight="1">
      <c r="A72" s="1329"/>
      <c r="B72" s="781" t="s">
        <v>1111</v>
      </c>
      <c r="C72" s="824">
        <v>0</v>
      </c>
      <c r="D72" s="87">
        <v>10</v>
      </c>
      <c r="E72" s="1316"/>
      <c r="F72" s="1316"/>
      <c r="G72" s="1316"/>
      <c r="H72" s="788"/>
      <c r="I72" s="822"/>
      <c r="J72" s="822"/>
      <c r="K72" s="823"/>
      <c r="L72" s="30"/>
    </row>
    <row r="73" spans="1:14" ht="65.25" customHeight="1" thickBot="1">
      <c r="A73" s="1329"/>
      <c r="B73" s="812"/>
      <c r="C73" s="812"/>
      <c r="D73" s="812"/>
      <c r="E73" s="1316"/>
      <c r="F73" s="1316"/>
      <c r="G73" s="1316"/>
      <c r="H73" s="788"/>
      <c r="I73" s="825">
        <f>SUM(I64:I72)</f>
        <v>15210000</v>
      </c>
      <c r="J73" s="825">
        <f>SUM(J64:J72)</f>
        <v>4220000</v>
      </c>
      <c r="K73" s="826">
        <f>SUM(K64:K72)</f>
        <v>10990000</v>
      </c>
      <c r="L73" s="33"/>
      <c r="M73" s="34"/>
      <c r="N73" s="48"/>
    </row>
    <row r="74" spans="1:14" ht="114" customHeight="1" thickBot="1">
      <c r="A74" s="1315" t="s">
        <v>1112</v>
      </c>
      <c r="B74" s="86" t="s">
        <v>1113</v>
      </c>
      <c r="C74" s="86" t="s">
        <v>604</v>
      </c>
      <c r="D74" s="86" t="s">
        <v>605</v>
      </c>
      <c r="E74" s="1315" t="s">
        <v>724</v>
      </c>
      <c r="F74" s="86" t="s">
        <v>606</v>
      </c>
      <c r="G74" s="790" t="s">
        <v>607</v>
      </c>
      <c r="H74" s="790" t="s">
        <v>668</v>
      </c>
      <c r="I74" s="797">
        <v>5000000</v>
      </c>
      <c r="J74" s="797">
        <v>400000</v>
      </c>
      <c r="K74" s="793">
        <v>4600000</v>
      </c>
      <c r="L74" s="35"/>
      <c r="M74" s="36"/>
      <c r="N74" s="36"/>
    </row>
    <row r="75" spans="1:14" ht="198.75" customHeight="1" thickBot="1">
      <c r="A75" s="1316"/>
      <c r="B75" s="86" t="s">
        <v>1114</v>
      </c>
      <c r="C75" s="817">
        <v>39</v>
      </c>
      <c r="D75" s="86">
        <v>75</v>
      </c>
      <c r="E75" s="1316"/>
      <c r="F75" s="86"/>
      <c r="G75" s="86"/>
      <c r="H75" s="86"/>
      <c r="I75" s="827"/>
      <c r="J75" s="827"/>
      <c r="K75" s="828"/>
      <c r="L75" s="35"/>
      <c r="M75" s="36"/>
      <c r="N75" s="36"/>
    </row>
    <row r="76" spans="1:14" ht="54.75" customHeight="1" thickBot="1">
      <c r="A76" s="788"/>
      <c r="B76" s="801"/>
      <c r="C76" s="829"/>
      <c r="D76" s="801"/>
      <c r="E76" s="788"/>
      <c r="F76" s="790"/>
      <c r="G76" s="86"/>
      <c r="H76" s="759"/>
      <c r="I76" s="818">
        <f>SUM(I74:I75)</f>
        <v>5000000</v>
      </c>
      <c r="J76" s="793">
        <f>SUM(J74:J75)</f>
        <v>400000</v>
      </c>
      <c r="K76" s="795">
        <f>SUM(K74:K75)</f>
        <v>4600000</v>
      </c>
      <c r="L76" s="35"/>
      <c r="M76" s="36"/>
      <c r="N76" s="36"/>
    </row>
    <row r="77" spans="1:14" ht="214.15" customHeight="1" thickBot="1">
      <c r="A77" s="788" t="s">
        <v>1115</v>
      </c>
      <c r="B77" s="88" t="s">
        <v>1116</v>
      </c>
      <c r="C77" s="830" t="s">
        <v>725</v>
      </c>
      <c r="D77" s="831" t="s">
        <v>726</v>
      </c>
      <c r="E77" s="788" t="s">
        <v>727</v>
      </c>
      <c r="F77" s="832" t="s">
        <v>728</v>
      </c>
      <c r="G77" s="833" t="s">
        <v>729</v>
      </c>
      <c r="H77" s="834" t="s">
        <v>735</v>
      </c>
      <c r="I77" s="818">
        <v>5000000</v>
      </c>
      <c r="J77" s="793">
        <v>500000</v>
      </c>
      <c r="K77" s="795">
        <v>4500000</v>
      </c>
      <c r="L77" s="35"/>
      <c r="M77" s="36"/>
      <c r="N77" s="36"/>
    </row>
    <row r="78" spans="1:14" ht="122.65" customHeight="1" thickBot="1">
      <c r="A78" s="788"/>
      <c r="B78" s="835" t="s">
        <v>1117</v>
      </c>
      <c r="C78" s="836" t="s">
        <v>730</v>
      </c>
      <c r="D78" s="837" t="s">
        <v>731</v>
      </c>
      <c r="E78" s="788"/>
      <c r="F78" s="832" t="s">
        <v>732</v>
      </c>
      <c r="G78" s="833" t="s">
        <v>729</v>
      </c>
      <c r="H78" s="834" t="s">
        <v>668</v>
      </c>
      <c r="I78" s="818">
        <v>200000</v>
      </c>
      <c r="J78" s="793">
        <v>50000</v>
      </c>
      <c r="K78" s="795">
        <v>150000</v>
      </c>
      <c r="L78" s="33"/>
      <c r="M78" s="34"/>
      <c r="N78" s="34"/>
    </row>
    <row r="79" spans="1:14" ht="122.65" customHeight="1" thickBot="1">
      <c r="A79" s="788"/>
      <c r="B79" s="838"/>
      <c r="C79" s="838"/>
      <c r="D79" s="838"/>
      <c r="E79" s="87"/>
      <c r="F79" s="832"/>
      <c r="G79" s="839"/>
      <c r="H79" s="840"/>
      <c r="I79" s="841">
        <f>SUM(I77:I78)</f>
        <v>5200000</v>
      </c>
      <c r="J79" s="842">
        <f>SUM(J77:J78)</f>
        <v>550000</v>
      </c>
      <c r="K79" s="828">
        <f>SUM(K77:K78)</f>
        <v>4650000</v>
      </c>
      <c r="L79" s="33"/>
      <c r="M79" s="34"/>
      <c r="N79" s="34"/>
    </row>
    <row r="80" spans="1:14" ht="224.45" customHeight="1" thickBot="1">
      <c r="A80" s="843" t="s">
        <v>1118</v>
      </c>
      <c r="B80" s="89" t="s">
        <v>1119</v>
      </c>
      <c r="C80" s="89" t="s">
        <v>302</v>
      </c>
      <c r="D80" s="87" t="s">
        <v>608</v>
      </c>
      <c r="E80" s="844" t="s">
        <v>609</v>
      </c>
      <c r="F80" s="89" t="s">
        <v>610</v>
      </c>
      <c r="G80" s="844" t="s">
        <v>611</v>
      </c>
      <c r="H80" s="844"/>
      <c r="I80" s="845">
        <f>SUM(I84,I91)</f>
        <v>63650000</v>
      </c>
      <c r="J80" s="845">
        <f>SUM(J84,J91)</f>
        <v>14300000</v>
      </c>
      <c r="K80" s="846">
        <f>SUM(K84,K91)</f>
        <v>49350000</v>
      </c>
      <c r="L80" s="55"/>
      <c r="M80" s="48"/>
      <c r="N80" s="48"/>
    </row>
    <row r="81" spans="1:14" ht="49.9" customHeight="1">
      <c r="A81" s="1315" t="s">
        <v>1120</v>
      </c>
      <c r="B81" s="1315" t="s">
        <v>1121</v>
      </c>
      <c r="C81" s="1327">
        <v>0</v>
      </c>
      <c r="D81" s="1315">
        <v>100</v>
      </c>
      <c r="E81" s="1316" t="s">
        <v>612</v>
      </c>
      <c r="F81" s="1315" t="s">
        <v>613</v>
      </c>
      <c r="G81" s="1315" t="s">
        <v>614</v>
      </c>
      <c r="H81" s="790" t="s">
        <v>644</v>
      </c>
      <c r="I81" s="847">
        <v>9000000</v>
      </c>
      <c r="J81" s="847">
        <v>6000000</v>
      </c>
      <c r="K81" s="848">
        <v>3000000</v>
      </c>
      <c r="L81" s="56"/>
      <c r="M81" s="57"/>
      <c r="N81" s="57"/>
    </row>
    <row r="82" spans="1:14" ht="192" customHeight="1" thickBot="1">
      <c r="A82" s="1316"/>
      <c r="B82" s="1317"/>
      <c r="C82" s="1328"/>
      <c r="D82" s="1317"/>
      <c r="E82" s="1316"/>
      <c r="F82" s="1316"/>
      <c r="G82" s="1316"/>
      <c r="H82" s="733" t="s">
        <v>641</v>
      </c>
      <c r="I82" s="849">
        <v>1000000</v>
      </c>
      <c r="J82" s="850">
        <v>500000</v>
      </c>
      <c r="K82" s="851">
        <v>500000</v>
      </c>
      <c r="L82" s="56"/>
      <c r="M82" s="57"/>
      <c r="N82" s="57"/>
    </row>
    <row r="83" spans="1:14" ht="340.9" customHeight="1" thickBot="1">
      <c r="A83" s="1316"/>
      <c r="B83" s="781" t="s">
        <v>1122</v>
      </c>
      <c r="C83" s="852">
        <v>7.0000000000000007E-2</v>
      </c>
      <c r="D83" s="853" t="s">
        <v>615</v>
      </c>
      <c r="E83" s="1316"/>
      <c r="F83" s="1316"/>
      <c r="G83" s="1316"/>
      <c r="H83" s="733"/>
      <c r="I83" s="849"/>
      <c r="J83" s="850"/>
      <c r="K83" s="851"/>
      <c r="L83" s="56"/>
      <c r="M83" s="57"/>
      <c r="N83" s="57"/>
    </row>
    <row r="84" spans="1:14" ht="53.45" customHeight="1" thickBot="1">
      <c r="A84" s="1316"/>
      <c r="B84" s="734"/>
      <c r="C84" s="734"/>
      <c r="D84" s="734"/>
      <c r="E84" s="1317"/>
      <c r="F84" s="1317"/>
      <c r="G84" s="1317"/>
      <c r="H84" s="87"/>
      <c r="I84" s="850">
        <f>SUM(I81:I82)</f>
        <v>10000000</v>
      </c>
      <c r="J84" s="782">
        <f>SUM(J81:J82)</f>
        <v>6500000</v>
      </c>
      <c r="K84" s="854">
        <f>SUM(K81:K82)</f>
        <v>3500000</v>
      </c>
      <c r="L84" s="56"/>
      <c r="M84" s="57"/>
      <c r="N84" s="57"/>
    </row>
    <row r="85" spans="1:14" ht="48" customHeight="1" thickBot="1">
      <c r="A85" s="1315" t="s">
        <v>1123</v>
      </c>
      <c r="B85" s="1315" t="s">
        <v>1124</v>
      </c>
      <c r="C85" s="855">
        <v>0</v>
      </c>
      <c r="D85" s="89" t="s">
        <v>616</v>
      </c>
      <c r="E85" s="1322" t="s">
        <v>733</v>
      </c>
      <c r="F85" s="1322" t="s">
        <v>617</v>
      </c>
      <c r="G85" s="1322" t="s">
        <v>618</v>
      </c>
      <c r="H85" s="856" t="s">
        <v>644</v>
      </c>
      <c r="I85" s="791">
        <v>3100000</v>
      </c>
      <c r="J85" s="791">
        <v>2300000</v>
      </c>
      <c r="K85" s="793">
        <v>800000</v>
      </c>
      <c r="L85" s="45"/>
      <c r="M85" s="46"/>
      <c r="N85" s="46"/>
    </row>
    <row r="86" spans="1:14" ht="188.25" customHeight="1" thickBot="1">
      <c r="A86" s="1316"/>
      <c r="B86" s="1317"/>
      <c r="C86" s="857"/>
      <c r="D86" s="857"/>
      <c r="E86" s="1323"/>
      <c r="F86" s="1323"/>
      <c r="G86" s="1323"/>
      <c r="H86" s="857" t="s">
        <v>641</v>
      </c>
      <c r="I86" s="858">
        <v>50100000</v>
      </c>
      <c r="J86" s="859">
        <v>5400000</v>
      </c>
      <c r="K86" s="860">
        <v>44700000</v>
      </c>
      <c r="L86" s="35"/>
      <c r="M86" s="36"/>
      <c r="N86" s="36"/>
    </row>
    <row r="87" spans="1:14" ht="294.75" customHeight="1" thickBot="1">
      <c r="A87" s="1316"/>
      <c r="B87" s="89" t="s">
        <v>1125</v>
      </c>
      <c r="C87" s="89">
        <v>0</v>
      </c>
      <c r="D87" s="89" t="s">
        <v>619</v>
      </c>
      <c r="E87" s="1323"/>
      <c r="F87" s="1323"/>
      <c r="G87" s="1324"/>
      <c r="H87" s="857" t="s">
        <v>710</v>
      </c>
      <c r="I87" s="809">
        <v>250000</v>
      </c>
      <c r="J87" s="809">
        <v>50000</v>
      </c>
      <c r="K87" s="795">
        <v>200000</v>
      </c>
      <c r="L87" s="35"/>
      <c r="M87" s="36"/>
      <c r="N87" s="36"/>
    </row>
    <row r="88" spans="1:14" ht="48.6" customHeight="1">
      <c r="A88" s="1316"/>
      <c r="B88" s="1315" t="s">
        <v>1126</v>
      </c>
      <c r="C88" s="1325"/>
      <c r="D88" s="1316" t="s">
        <v>620</v>
      </c>
      <c r="E88" s="1316"/>
      <c r="F88" s="1315" t="s">
        <v>621</v>
      </c>
      <c r="G88" s="1315"/>
      <c r="H88" s="788" t="s">
        <v>668</v>
      </c>
      <c r="I88" s="1318">
        <v>200000</v>
      </c>
      <c r="J88" s="1318">
        <v>50000</v>
      </c>
      <c r="K88" s="1313">
        <v>150000</v>
      </c>
      <c r="L88" s="35"/>
      <c r="M88" s="36"/>
      <c r="N88" s="36"/>
    </row>
    <row r="89" spans="1:14" ht="32.450000000000003" customHeight="1">
      <c r="A89" s="1316"/>
      <c r="B89" s="1316"/>
      <c r="C89" s="1325"/>
      <c r="D89" s="1316"/>
      <c r="E89" s="1316"/>
      <c r="F89" s="1316"/>
      <c r="G89" s="1316"/>
      <c r="H89" s="788"/>
      <c r="I89" s="1318"/>
      <c r="J89" s="1318"/>
      <c r="K89" s="1313"/>
      <c r="L89" s="30"/>
    </row>
    <row r="90" spans="1:14" ht="246.75" customHeight="1" thickBot="1">
      <c r="A90" s="1317"/>
      <c r="B90" s="1317"/>
      <c r="C90" s="1326"/>
      <c r="D90" s="1317"/>
      <c r="E90" s="1317"/>
      <c r="F90" s="1317"/>
      <c r="G90" s="1317"/>
      <c r="H90" s="813"/>
      <c r="I90" s="1319"/>
      <c r="J90" s="1319"/>
      <c r="K90" s="1314"/>
      <c r="L90" s="33"/>
      <c r="M90" s="34"/>
      <c r="N90" s="34"/>
    </row>
    <row r="91" spans="1:14" ht="34.15" customHeight="1">
      <c r="A91" s="861"/>
      <c r="B91" s="812"/>
      <c r="C91" s="812"/>
      <c r="D91" s="812"/>
      <c r="E91" s="812"/>
      <c r="F91" s="812"/>
      <c r="G91" s="812"/>
      <c r="H91" s="812"/>
      <c r="I91" s="862">
        <f>SUM(I85:I90)</f>
        <v>53650000</v>
      </c>
      <c r="J91" s="862">
        <f>SUM(J85:J90)</f>
        <v>7800000</v>
      </c>
      <c r="K91" s="862">
        <f>SUM(K85:K90)</f>
        <v>45850000</v>
      </c>
      <c r="L91" s="30"/>
    </row>
    <row r="92" spans="1:14" ht="21">
      <c r="A92" s="861"/>
      <c r="B92" s="812"/>
      <c r="C92" s="812"/>
      <c r="D92" s="812"/>
      <c r="E92" s="812"/>
      <c r="F92" s="812"/>
      <c r="G92" s="812"/>
      <c r="H92" s="812"/>
      <c r="I92" s="812"/>
      <c r="J92" s="812"/>
      <c r="K92" s="812"/>
    </row>
    <row r="93" spans="1:14" ht="48" customHeight="1">
      <c r="A93" s="861"/>
      <c r="B93" s="812"/>
      <c r="C93" s="812"/>
      <c r="D93" s="812"/>
      <c r="E93" s="812"/>
      <c r="F93" s="812" t="s">
        <v>622</v>
      </c>
      <c r="G93" s="863" t="s">
        <v>623</v>
      </c>
      <c r="H93" s="863"/>
      <c r="I93" s="864">
        <f>SUM(I7,I49,I80)</f>
        <v>121080000</v>
      </c>
      <c r="J93" s="864">
        <f>SUM(J7,J49,J80)</f>
        <v>29905000</v>
      </c>
      <c r="K93" s="864">
        <f>SUM(K7,K49,K80)</f>
        <v>91175000</v>
      </c>
    </row>
    <row r="94" spans="1:14" ht="21">
      <c r="A94" s="90"/>
      <c r="B94" s="83"/>
      <c r="C94" s="83"/>
      <c r="D94" s="83"/>
      <c r="E94" s="83"/>
      <c r="F94" s="83"/>
      <c r="G94" s="83"/>
      <c r="H94" s="83"/>
      <c r="I94" s="83"/>
      <c r="J94" s="83"/>
      <c r="K94" s="83"/>
    </row>
  </sheetData>
  <mergeCells count="93">
    <mergeCell ref="A2:K2"/>
    <mergeCell ref="A3:A4"/>
    <mergeCell ref="B3:B4"/>
    <mergeCell ref="C3:C4"/>
    <mergeCell ref="D3:D4"/>
    <mergeCell ref="E3:E4"/>
    <mergeCell ref="F3:F4"/>
    <mergeCell ref="G3:G4"/>
    <mergeCell ref="I3:K3"/>
    <mergeCell ref="A5:A7"/>
    <mergeCell ref="E5:E7"/>
    <mergeCell ref="F5:F7"/>
    <mergeCell ref="G5:G7"/>
    <mergeCell ref="A8:A19"/>
    <mergeCell ref="B8:B9"/>
    <mergeCell ref="C8:C9"/>
    <mergeCell ref="D8:D9"/>
    <mergeCell ref="E8:E19"/>
    <mergeCell ref="F8:F19"/>
    <mergeCell ref="D10:D12"/>
    <mergeCell ref="L13:L19"/>
    <mergeCell ref="K40:K47"/>
    <mergeCell ref="I40:I47"/>
    <mergeCell ref="J40:J47"/>
    <mergeCell ref="A20:A34"/>
    <mergeCell ref="B20:B21"/>
    <mergeCell ref="E20:E34"/>
    <mergeCell ref="F20:F34"/>
    <mergeCell ref="G20:G34"/>
    <mergeCell ref="B23:B29"/>
    <mergeCell ref="B14:B15"/>
    <mergeCell ref="C14:C15"/>
    <mergeCell ref="D14:D15"/>
    <mergeCell ref="G8:G19"/>
    <mergeCell ref="B10:B12"/>
    <mergeCell ref="C10:C12"/>
    <mergeCell ref="A49:A52"/>
    <mergeCell ref="E49:E52"/>
    <mergeCell ref="F49:F52"/>
    <mergeCell ref="G49:G52"/>
    <mergeCell ref="G36:G47"/>
    <mergeCell ref="B40:B41"/>
    <mergeCell ref="C40:C41"/>
    <mergeCell ref="D40:D41"/>
    <mergeCell ref="A36:A47"/>
    <mergeCell ref="B36:B38"/>
    <mergeCell ref="C36:C38"/>
    <mergeCell ref="D36:D38"/>
    <mergeCell ref="E36:E47"/>
    <mergeCell ref="F36:F47"/>
    <mergeCell ref="A53:A63"/>
    <mergeCell ref="E53:E63"/>
    <mergeCell ref="F53:F63"/>
    <mergeCell ref="G53:G63"/>
    <mergeCell ref="I56:I62"/>
    <mergeCell ref="D70:D71"/>
    <mergeCell ref="A74:A75"/>
    <mergeCell ref="E74:E75"/>
    <mergeCell ref="A81:A84"/>
    <mergeCell ref="B81:B82"/>
    <mergeCell ref="C81:C82"/>
    <mergeCell ref="D81:D82"/>
    <mergeCell ref="E81:E84"/>
    <mergeCell ref="A64:A73"/>
    <mergeCell ref="E64:E73"/>
    <mergeCell ref="B68:B69"/>
    <mergeCell ref="C68:C69"/>
    <mergeCell ref="D68:D69"/>
    <mergeCell ref="B70:B71"/>
    <mergeCell ref="C70:C71"/>
    <mergeCell ref="A85:A90"/>
    <mergeCell ref="B85:B86"/>
    <mergeCell ref="E85:E87"/>
    <mergeCell ref="F85:F87"/>
    <mergeCell ref="G85:G87"/>
    <mergeCell ref="B88:B90"/>
    <mergeCell ref="C88:C90"/>
    <mergeCell ref="D88:D90"/>
    <mergeCell ref="E88:E90"/>
    <mergeCell ref="F88:F90"/>
    <mergeCell ref="G88:G90"/>
    <mergeCell ref="K49:K52"/>
    <mergeCell ref="J49:J52"/>
    <mergeCell ref="I49:I52"/>
    <mergeCell ref="K88:K90"/>
    <mergeCell ref="F81:F84"/>
    <mergeCell ref="G81:G84"/>
    <mergeCell ref="I88:I90"/>
    <mergeCell ref="J88:J90"/>
    <mergeCell ref="J56:J62"/>
    <mergeCell ref="K56:K62"/>
    <mergeCell ref="F64:F73"/>
    <mergeCell ref="G64:G73"/>
  </mergeCells>
  <pageMargins left="0.75000000000000011" right="0.75000000000000011" top="1" bottom="1" header="0.5" footer="0.5"/>
  <pageSetup orientation="portrait" r:id="rId1"/>
  <rowBreaks count="1" manualBreakCount="1">
    <brk id="19"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9"/>
  <sheetViews>
    <sheetView view="pageBreakPreview" zoomScale="53" zoomScaleNormal="80" zoomScaleSheetLayoutView="53" zoomScalePageLayoutView="80" workbookViewId="0">
      <pane xSplit="1" ySplit="5" topLeftCell="B6" activePane="bottomRight" state="frozenSplit"/>
      <selection activeCell="B67" sqref="B67"/>
      <selection pane="topRight" activeCell="B67" sqref="B67"/>
      <selection pane="bottomLeft" activeCell="B67" sqref="B67"/>
      <selection pane="bottomRight" activeCell="C6" sqref="C6"/>
    </sheetView>
  </sheetViews>
  <sheetFormatPr defaultColWidth="12.140625" defaultRowHeight="15"/>
  <cols>
    <col min="1" max="1" width="41.140625" style="1" customWidth="1"/>
    <col min="2" max="2" width="36.7109375" style="1" customWidth="1"/>
    <col min="3" max="3" width="31.7109375" style="1" customWidth="1"/>
    <col min="4" max="4" width="35.42578125" style="1" customWidth="1"/>
    <col min="5" max="5" width="21.7109375" style="1" customWidth="1"/>
    <col min="6" max="6" width="20.42578125" style="1" customWidth="1"/>
    <col min="7" max="8" width="27.140625" style="1" customWidth="1"/>
    <col min="9" max="9" width="21.140625" style="1" customWidth="1"/>
    <col min="10" max="10" width="20.140625" style="1" customWidth="1"/>
    <col min="11" max="11" width="20" style="1" customWidth="1"/>
    <col min="12" max="12" width="26.42578125" style="1" customWidth="1"/>
    <col min="13" max="13" width="15" style="1" customWidth="1"/>
    <col min="14" max="14" width="17" style="1" customWidth="1"/>
    <col min="15" max="15" width="15.28515625" style="1" customWidth="1"/>
    <col min="16" max="16" width="15.42578125" style="1" customWidth="1"/>
    <col min="17" max="16384" width="12.140625" style="1"/>
  </cols>
  <sheetData>
    <row r="1" spans="1:16" ht="21.75" thickBot="1">
      <c r="A1" s="58"/>
      <c r="B1" s="58"/>
      <c r="C1" s="59"/>
      <c r="D1" s="59"/>
      <c r="E1" s="59"/>
      <c r="F1" s="59"/>
      <c r="G1" s="59"/>
      <c r="H1" s="59"/>
      <c r="I1" s="59"/>
      <c r="J1" s="59"/>
      <c r="K1" s="59"/>
    </row>
    <row r="2" spans="1:16" s="60" customFormat="1" ht="24" customHeight="1">
      <c r="A2" s="1366"/>
      <c r="B2" s="1367"/>
      <c r="C2" s="1367"/>
      <c r="D2" s="1367"/>
      <c r="E2" s="1367"/>
      <c r="F2" s="1367"/>
      <c r="G2" s="1367"/>
      <c r="H2" s="1367"/>
      <c r="I2" s="1367"/>
      <c r="J2" s="1367"/>
      <c r="K2" s="1368"/>
    </row>
    <row r="3" spans="1:16" s="60" customFormat="1" ht="15.75" thickBot="1">
      <c r="A3" s="1369" t="s">
        <v>624</v>
      </c>
      <c r="B3" s="1370"/>
      <c r="C3" s="1370"/>
      <c r="D3" s="1370"/>
      <c r="E3" s="1370"/>
      <c r="F3" s="1370"/>
      <c r="G3" s="1370"/>
      <c r="H3" s="1370"/>
      <c r="I3" s="1370"/>
      <c r="J3" s="1370"/>
      <c r="K3" s="1371"/>
      <c r="L3" s="61"/>
      <c r="M3" s="61"/>
    </row>
    <row r="4" spans="1:16" ht="15.75" thickBot="1">
      <c r="A4" s="1372" t="s">
        <v>625</v>
      </c>
      <c r="B4" s="1372" t="s">
        <v>3</v>
      </c>
      <c r="C4" s="1372" t="s">
        <v>4</v>
      </c>
      <c r="D4" s="1374" t="s">
        <v>5</v>
      </c>
      <c r="E4" s="1372"/>
      <c r="F4" s="1372" t="s">
        <v>7</v>
      </c>
      <c r="G4" s="1372" t="s">
        <v>8</v>
      </c>
      <c r="H4" s="62"/>
      <c r="I4" s="1376" t="s">
        <v>9</v>
      </c>
      <c r="J4" s="1377"/>
      <c r="K4" s="1378"/>
    </row>
    <row r="5" spans="1:16" ht="28.9" customHeight="1" thickBot="1">
      <c r="A5" s="1373"/>
      <c r="B5" s="1373"/>
      <c r="C5" s="1373"/>
      <c r="D5" s="1375"/>
      <c r="E5" s="1373"/>
      <c r="F5" s="1373"/>
      <c r="G5" s="1373"/>
      <c r="H5" s="63" t="s">
        <v>626</v>
      </c>
      <c r="I5" s="63" t="s">
        <v>129</v>
      </c>
      <c r="J5" s="63" t="s">
        <v>11</v>
      </c>
      <c r="K5" s="63" t="s">
        <v>12</v>
      </c>
    </row>
    <row r="6" spans="1:16" ht="46.9" customHeight="1" thickBot="1">
      <c r="A6" s="1057" t="s">
        <v>1127</v>
      </c>
      <c r="B6" s="865" t="s">
        <v>1128</v>
      </c>
      <c r="C6" s="64">
        <v>0</v>
      </c>
      <c r="D6" s="866">
        <v>0.7</v>
      </c>
      <c r="E6" s="1381" t="s">
        <v>627</v>
      </c>
      <c r="F6" s="1046" t="s">
        <v>628</v>
      </c>
      <c r="G6" s="1046" t="s">
        <v>629</v>
      </c>
      <c r="H6" s="145" t="s">
        <v>630</v>
      </c>
      <c r="I6" s="867">
        <f>SUM(I14,I21,I27,I33,I40)</f>
        <v>48167395</v>
      </c>
      <c r="J6" s="867">
        <f>SUM(J14,J21,J27,J33,J40)</f>
        <v>23187395</v>
      </c>
      <c r="K6" s="867">
        <f>SUM(K14,K21,K27,K33,K40)</f>
        <v>24980000</v>
      </c>
      <c r="M6" s="969"/>
      <c r="N6" s="969"/>
      <c r="O6" s="969"/>
      <c r="P6" s="969"/>
    </row>
    <row r="7" spans="1:16" ht="97.5" customHeight="1" thickBot="1">
      <c r="A7" s="1000"/>
      <c r="B7" s="143" t="s">
        <v>1129</v>
      </c>
      <c r="C7" s="868" t="s">
        <v>631</v>
      </c>
      <c r="D7" s="868" t="s">
        <v>632</v>
      </c>
      <c r="E7" s="1382"/>
      <c r="F7" s="1036"/>
      <c r="G7" s="1036"/>
      <c r="H7" s="148"/>
      <c r="I7" s="869"/>
      <c r="J7" s="869"/>
      <c r="K7" s="869"/>
      <c r="M7" s="970"/>
      <c r="N7" s="971"/>
      <c r="O7" s="971"/>
      <c r="P7" s="971"/>
    </row>
    <row r="8" spans="1:16" ht="79.150000000000006" customHeight="1" thickBot="1">
      <c r="A8" s="1000"/>
      <c r="B8" s="143" t="s">
        <v>1130</v>
      </c>
      <c r="C8" s="64" t="s">
        <v>633</v>
      </c>
      <c r="D8" s="868" t="s">
        <v>634</v>
      </c>
      <c r="E8" s="1382"/>
      <c r="F8" s="1036"/>
      <c r="G8" s="1036"/>
      <c r="H8" s="148"/>
      <c r="I8" s="870"/>
      <c r="J8" s="870"/>
      <c r="K8" s="870"/>
      <c r="M8" s="970"/>
      <c r="N8" s="971"/>
      <c r="O8" s="971"/>
      <c r="P8" s="971"/>
    </row>
    <row r="9" spans="1:16" ht="37.9" customHeight="1" thickBot="1">
      <c r="A9" s="1058"/>
      <c r="B9" s="152" t="s">
        <v>1131</v>
      </c>
      <c r="C9" s="871">
        <v>0.82</v>
      </c>
      <c r="D9" s="871" t="s">
        <v>635</v>
      </c>
      <c r="E9" s="1386"/>
      <c r="F9" s="1047"/>
      <c r="G9" s="1047"/>
      <c r="H9" s="148"/>
      <c r="I9" s="72"/>
      <c r="J9" s="872"/>
      <c r="K9" s="872"/>
      <c r="M9" s="970"/>
      <c r="N9" s="971"/>
      <c r="O9" s="971"/>
      <c r="P9" s="971"/>
    </row>
    <row r="10" spans="1:16" ht="76.5" customHeight="1" thickBot="1">
      <c r="A10" s="1379" t="s">
        <v>1132</v>
      </c>
      <c r="B10" s="873" t="s">
        <v>1133</v>
      </c>
      <c r="C10" s="65">
        <v>20</v>
      </c>
      <c r="D10" s="65">
        <v>100</v>
      </c>
      <c r="E10" s="1381" t="s">
        <v>636</v>
      </c>
      <c r="F10" s="1383" t="s">
        <v>637</v>
      </c>
      <c r="G10" s="1385" t="s">
        <v>638</v>
      </c>
      <c r="H10" s="874" t="s">
        <v>639</v>
      </c>
      <c r="I10" s="874">
        <f t="shared" ref="I10:I18" si="0">J10+K10</f>
        <v>90000</v>
      </c>
      <c r="J10" s="874">
        <v>30000</v>
      </c>
      <c r="K10" s="874">
        <v>60000</v>
      </c>
      <c r="L10" s="95"/>
      <c r="M10" s="970"/>
      <c r="N10" s="971"/>
      <c r="O10" s="971"/>
      <c r="P10" s="971"/>
    </row>
    <row r="11" spans="1:16" ht="42" customHeight="1" thickBot="1">
      <c r="A11" s="1380"/>
      <c r="B11" s="875" t="s">
        <v>1134</v>
      </c>
      <c r="C11" s="65">
        <v>0</v>
      </c>
      <c r="D11" s="65" t="s">
        <v>640</v>
      </c>
      <c r="E11" s="1382"/>
      <c r="F11" s="1384"/>
      <c r="G11" s="1079"/>
      <c r="H11" s="874" t="s">
        <v>641</v>
      </c>
      <c r="I11" s="874">
        <f t="shared" si="0"/>
        <v>630000</v>
      </c>
      <c r="J11" s="876">
        <v>330000</v>
      </c>
      <c r="K11" s="876">
        <v>300000</v>
      </c>
      <c r="L11" s="95"/>
      <c r="M11" s="970"/>
      <c r="N11" s="971"/>
      <c r="O11" s="971"/>
      <c r="P11" s="971"/>
    </row>
    <row r="12" spans="1:16" ht="42" customHeight="1" thickBot="1">
      <c r="A12" s="1380"/>
      <c r="B12" s="877" t="s">
        <v>1135</v>
      </c>
      <c r="C12" s="65">
        <v>0.42</v>
      </c>
      <c r="D12" s="65" t="s">
        <v>642</v>
      </c>
      <c r="E12" s="1382"/>
      <c r="F12" s="1384"/>
      <c r="G12" s="1079"/>
      <c r="H12" s="874" t="s">
        <v>643</v>
      </c>
      <c r="I12" s="874">
        <f t="shared" si="0"/>
        <v>200000</v>
      </c>
      <c r="J12" s="878">
        <v>55000</v>
      </c>
      <c r="K12" s="878">
        <v>145000</v>
      </c>
      <c r="L12" s="95"/>
      <c r="M12" s="970"/>
      <c r="N12" s="971"/>
      <c r="O12" s="971"/>
      <c r="P12" s="971"/>
    </row>
    <row r="13" spans="1:16" ht="36.75" customHeight="1" thickBot="1">
      <c r="A13" s="1380"/>
      <c r="B13" s="879"/>
      <c r="C13" s="880"/>
      <c r="D13" s="881"/>
      <c r="E13" s="1382"/>
      <c r="F13" s="1384"/>
      <c r="G13" s="1079"/>
      <c r="H13" s="874" t="s">
        <v>644</v>
      </c>
      <c r="I13" s="874">
        <f t="shared" si="0"/>
        <v>3144000</v>
      </c>
      <c r="J13" s="876">
        <v>1886400</v>
      </c>
      <c r="K13" s="876">
        <v>1257600</v>
      </c>
      <c r="L13" s="95"/>
      <c r="M13" s="970"/>
      <c r="N13" s="971"/>
      <c r="O13" s="971"/>
      <c r="P13" s="971"/>
    </row>
    <row r="14" spans="1:16" ht="36.75" customHeight="1" thickBot="1">
      <c r="A14" s="882"/>
      <c r="B14" s="879"/>
      <c r="C14" s="880"/>
      <c r="D14" s="881"/>
      <c r="E14" s="883"/>
      <c r="F14" s="884"/>
      <c r="G14" s="885"/>
      <c r="H14" s="886"/>
      <c r="I14" s="886">
        <f>SUM(I10:I13)</f>
        <v>4064000</v>
      </c>
      <c r="J14" s="887">
        <f>SUM(J10:J13)</f>
        <v>2301400</v>
      </c>
      <c r="K14" s="887">
        <f>SUM(K10:K13)</f>
        <v>1762600</v>
      </c>
      <c r="L14" s="95"/>
      <c r="M14" s="970"/>
      <c r="N14" s="971"/>
      <c r="O14" s="971"/>
      <c r="P14" s="969"/>
    </row>
    <row r="15" spans="1:16" ht="56.65" customHeight="1" thickBot="1">
      <c r="A15" s="1379" t="s">
        <v>1136</v>
      </c>
      <c r="B15" s="873" t="s">
        <v>1137</v>
      </c>
      <c r="C15" s="64">
        <v>0</v>
      </c>
      <c r="D15" s="888" t="s">
        <v>645</v>
      </c>
      <c r="E15" s="1044" t="s">
        <v>646</v>
      </c>
      <c r="F15" s="1044" t="s">
        <v>647</v>
      </c>
      <c r="G15" s="1044" t="s">
        <v>648</v>
      </c>
      <c r="H15" s="874" t="s">
        <v>639</v>
      </c>
      <c r="I15" s="889">
        <f t="shared" si="0"/>
        <v>200000</v>
      </c>
      <c r="J15" s="890">
        <v>130000</v>
      </c>
      <c r="K15" s="890">
        <v>70000</v>
      </c>
      <c r="M15" s="970"/>
      <c r="N15" s="971"/>
      <c r="O15" s="971"/>
      <c r="P15" s="971"/>
    </row>
    <row r="16" spans="1:16" ht="46.9" customHeight="1" thickBot="1">
      <c r="A16" s="1380"/>
      <c r="B16" s="877" t="s">
        <v>1138</v>
      </c>
      <c r="C16" s="65">
        <v>0</v>
      </c>
      <c r="D16" s="65">
        <v>11</v>
      </c>
      <c r="E16" s="1387"/>
      <c r="F16" s="1387"/>
      <c r="G16" s="1387"/>
      <c r="H16" s="874" t="s">
        <v>641</v>
      </c>
      <c r="I16" s="889">
        <f t="shared" si="0"/>
        <v>890000</v>
      </c>
      <c r="J16" s="891">
        <v>290000</v>
      </c>
      <c r="K16" s="891">
        <v>600000</v>
      </c>
      <c r="M16" s="314"/>
      <c r="N16" s="972"/>
      <c r="O16" s="972"/>
      <c r="P16" s="972"/>
    </row>
    <row r="17" spans="1:11" ht="75.75" customHeight="1" thickBot="1">
      <c r="A17" s="1380"/>
      <c r="B17" s="877" t="s">
        <v>1139</v>
      </c>
      <c r="C17" s="65">
        <v>0</v>
      </c>
      <c r="D17" s="65">
        <v>6</v>
      </c>
      <c r="E17" s="1387"/>
      <c r="F17" s="1387"/>
      <c r="G17" s="1387"/>
      <c r="H17" s="874" t="s">
        <v>644</v>
      </c>
      <c r="I17" s="889">
        <f t="shared" si="0"/>
        <v>12379500</v>
      </c>
      <c r="J17" s="891">
        <v>7427700</v>
      </c>
      <c r="K17" s="891">
        <v>4951800</v>
      </c>
    </row>
    <row r="18" spans="1:11" ht="60.75" customHeight="1" thickBot="1">
      <c r="A18" s="1380"/>
      <c r="B18" s="877" t="s">
        <v>1140</v>
      </c>
      <c r="C18" s="65">
        <v>5</v>
      </c>
      <c r="D18" s="880" t="s">
        <v>649</v>
      </c>
      <c r="E18" s="1387"/>
      <c r="F18" s="1387"/>
      <c r="G18" s="1387"/>
      <c r="H18" s="874" t="s">
        <v>650</v>
      </c>
      <c r="I18" s="889">
        <f t="shared" si="0"/>
        <v>15000</v>
      </c>
      <c r="J18" s="891">
        <v>2000</v>
      </c>
      <c r="K18" s="891">
        <v>13000</v>
      </c>
    </row>
    <row r="19" spans="1:11" ht="34.15" customHeight="1">
      <c r="A19" s="1380"/>
      <c r="B19" s="877" t="s">
        <v>1141</v>
      </c>
      <c r="C19" s="65">
        <v>0</v>
      </c>
      <c r="D19" s="65">
        <v>1</v>
      </c>
      <c r="E19" s="196"/>
      <c r="F19" s="196"/>
      <c r="G19" s="196"/>
      <c r="H19" s="196"/>
      <c r="I19" s="72"/>
      <c r="J19" s="892"/>
      <c r="K19" s="72"/>
    </row>
    <row r="20" spans="1:11" ht="55.9" customHeight="1" thickBot="1">
      <c r="A20" s="1388"/>
      <c r="B20" s="893" t="s">
        <v>1142</v>
      </c>
      <c r="C20" s="65">
        <v>5</v>
      </c>
      <c r="D20" s="65">
        <v>8</v>
      </c>
      <c r="E20" s="196"/>
      <c r="F20" s="196"/>
      <c r="G20" s="196"/>
      <c r="H20" s="196"/>
      <c r="I20" s="872"/>
      <c r="J20" s="894"/>
      <c r="K20" s="872"/>
    </row>
    <row r="21" spans="1:11" ht="55.9" customHeight="1" thickBot="1">
      <c r="A21" s="882"/>
      <c r="B21" s="98"/>
      <c r="C21" s="96"/>
      <c r="D21" s="65"/>
      <c r="E21" s="196"/>
      <c r="F21" s="196"/>
      <c r="G21" s="196"/>
      <c r="H21" s="895"/>
      <c r="I21" s="896">
        <f>SUM(I15:I20)</f>
        <v>13484500</v>
      </c>
      <c r="J21" s="897">
        <f>SUM(J15:J18)</f>
        <v>7849700</v>
      </c>
      <c r="K21" s="897">
        <f>SUM(K15:K20)</f>
        <v>5634800</v>
      </c>
    </row>
    <row r="22" spans="1:11" ht="56.25" customHeight="1" thickBot="1">
      <c r="A22" s="1057" t="s">
        <v>1143</v>
      </c>
      <c r="B22" s="898" t="s">
        <v>1144</v>
      </c>
      <c r="C22" s="66" t="s">
        <v>651</v>
      </c>
      <c r="D22" s="67" t="s">
        <v>652</v>
      </c>
      <c r="E22" s="1389" t="s">
        <v>653</v>
      </c>
      <c r="F22" s="1392" t="s">
        <v>654</v>
      </c>
      <c r="G22" s="1395" t="s">
        <v>655</v>
      </c>
      <c r="H22" s="899" t="s">
        <v>639</v>
      </c>
      <c r="I22" s="899">
        <f t="shared" ref="I22:I35" si="1">J22+K22</f>
        <v>344800</v>
      </c>
      <c r="J22" s="900">
        <v>44800</v>
      </c>
      <c r="K22" s="890">
        <v>300000</v>
      </c>
    </row>
    <row r="23" spans="1:11" ht="15.75" customHeight="1" thickBot="1">
      <c r="A23" s="1000"/>
      <c r="B23" s="1396" t="s">
        <v>1145</v>
      </c>
      <c r="C23" s="1396">
        <v>1500</v>
      </c>
      <c r="D23" s="1396">
        <v>5000</v>
      </c>
      <c r="E23" s="1390"/>
      <c r="F23" s="1393"/>
      <c r="G23" s="1396"/>
      <c r="H23" s="899" t="s">
        <v>641</v>
      </c>
      <c r="I23" s="899">
        <f t="shared" si="1"/>
        <v>6815000</v>
      </c>
      <c r="J23" s="891">
        <v>2200000</v>
      </c>
      <c r="K23" s="891">
        <v>4615000</v>
      </c>
    </row>
    <row r="24" spans="1:11" ht="40.5" customHeight="1" thickBot="1">
      <c r="A24" s="1000"/>
      <c r="B24" s="1396"/>
      <c r="C24" s="1396"/>
      <c r="D24" s="1396"/>
      <c r="E24" s="1390"/>
      <c r="F24" s="1393"/>
      <c r="G24" s="1396"/>
      <c r="H24" s="899" t="s">
        <v>644</v>
      </c>
      <c r="I24" s="899">
        <f t="shared" si="1"/>
        <v>5305500</v>
      </c>
      <c r="J24" s="891">
        <v>3183300</v>
      </c>
      <c r="K24" s="891">
        <v>2122200</v>
      </c>
    </row>
    <row r="25" spans="1:11" ht="15.75" thickBot="1">
      <c r="A25" s="1000"/>
      <c r="B25" s="1396"/>
      <c r="C25" s="68"/>
      <c r="D25" s="901"/>
      <c r="E25" s="1390"/>
      <c r="F25" s="1393"/>
      <c r="G25" s="1396"/>
      <c r="H25" s="899" t="s">
        <v>656</v>
      </c>
      <c r="I25" s="899">
        <f t="shared" si="1"/>
        <v>400000</v>
      </c>
      <c r="J25" s="902">
        <v>30000</v>
      </c>
      <c r="K25" s="903">
        <v>370000</v>
      </c>
    </row>
    <row r="26" spans="1:11" ht="37.5" customHeight="1" thickBot="1">
      <c r="A26" s="1058"/>
      <c r="B26" s="1397"/>
      <c r="C26" s="69"/>
      <c r="D26" s="904"/>
      <c r="E26" s="1391"/>
      <c r="F26" s="1394"/>
      <c r="G26" s="1397"/>
      <c r="H26" s="899" t="s">
        <v>643</v>
      </c>
      <c r="I26" s="899">
        <f t="shared" si="1"/>
        <v>2000000</v>
      </c>
      <c r="J26" s="902">
        <v>250000</v>
      </c>
      <c r="K26" s="903">
        <v>1750000</v>
      </c>
    </row>
    <row r="27" spans="1:11" ht="37.5" customHeight="1" thickBot="1">
      <c r="A27" s="235"/>
      <c r="B27" s="96"/>
      <c r="C27" s="68"/>
      <c r="D27" s="901"/>
      <c r="E27" s="905"/>
      <c r="F27" s="906"/>
      <c r="G27" s="901"/>
      <c r="H27" s="907"/>
      <c r="I27" s="908">
        <f>SUM(I22:I26)</f>
        <v>14865300</v>
      </c>
      <c r="J27" s="909">
        <f>SUM(J22:J26)</f>
        <v>5708100</v>
      </c>
      <c r="K27" s="910">
        <f>SUM(K22:K26)</f>
        <v>9157200</v>
      </c>
    </row>
    <row r="28" spans="1:11" ht="116.45" customHeight="1" thickBot="1">
      <c r="A28" s="911" t="s">
        <v>1146</v>
      </c>
      <c r="B28" s="912" t="s">
        <v>1147</v>
      </c>
      <c r="C28" s="913" t="s">
        <v>657</v>
      </c>
      <c r="D28" s="888" t="s">
        <v>658</v>
      </c>
      <c r="E28" s="1398" t="s">
        <v>659</v>
      </c>
      <c r="F28" s="1044" t="s">
        <v>660</v>
      </c>
      <c r="G28" s="1044" t="s">
        <v>661</v>
      </c>
      <c r="H28" s="914" t="s">
        <v>639</v>
      </c>
      <c r="I28" s="914">
        <f t="shared" si="1"/>
        <v>1945595</v>
      </c>
      <c r="J28" s="900">
        <v>945595</v>
      </c>
      <c r="K28" s="890">
        <v>1000000</v>
      </c>
    </row>
    <row r="29" spans="1:11" ht="78.75" customHeight="1" thickBot="1">
      <c r="A29" s="235"/>
      <c r="B29" s="898" t="s">
        <v>1148</v>
      </c>
      <c r="C29" s="68">
        <v>18</v>
      </c>
      <c r="D29" s="196" t="s">
        <v>662</v>
      </c>
      <c r="E29" s="1399"/>
      <c r="F29" s="1387"/>
      <c r="G29" s="1387"/>
      <c r="H29" s="914" t="s">
        <v>641</v>
      </c>
      <c r="I29" s="914">
        <f t="shared" si="1"/>
        <v>4180000</v>
      </c>
      <c r="J29" s="891">
        <v>1180000</v>
      </c>
      <c r="K29" s="915">
        <v>3000000</v>
      </c>
    </row>
    <row r="30" spans="1:11" ht="30" customHeight="1" thickBot="1">
      <c r="A30" s="235"/>
      <c r="B30" s="98"/>
      <c r="C30" s="68"/>
      <c r="D30" s="196"/>
      <c r="E30" s="916"/>
      <c r="F30" s="196"/>
      <c r="G30" s="880"/>
      <c r="H30" s="914" t="s">
        <v>644</v>
      </c>
      <c r="I30" s="914">
        <f t="shared" si="1"/>
        <v>4716000</v>
      </c>
      <c r="J30" s="917">
        <v>2829600</v>
      </c>
      <c r="K30" s="917">
        <v>1886400</v>
      </c>
    </row>
    <row r="31" spans="1:11" ht="33" customHeight="1" thickBot="1">
      <c r="A31" s="235"/>
      <c r="B31" s="98"/>
      <c r="C31" s="68"/>
      <c r="D31" s="196"/>
      <c r="E31" s="916"/>
      <c r="F31" s="196"/>
      <c r="G31" s="880"/>
      <c r="H31" s="914" t="s">
        <v>650</v>
      </c>
      <c r="I31" s="914">
        <f t="shared" si="1"/>
        <v>57000</v>
      </c>
      <c r="J31" s="917">
        <v>3000</v>
      </c>
      <c r="K31" s="917">
        <v>54000</v>
      </c>
    </row>
    <row r="32" spans="1:11" ht="51" customHeight="1" thickBot="1">
      <c r="A32" s="235"/>
      <c r="B32" s="98"/>
      <c r="C32" s="69"/>
      <c r="D32" s="200"/>
      <c r="E32" s="916"/>
      <c r="F32" s="196"/>
      <c r="G32" s="880"/>
      <c r="H32" s="914" t="s">
        <v>643</v>
      </c>
      <c r="I32" s="914">
        <f t="shared" si="1"/>
        <v>2000000</v>
      </c>
      <c r="J32" s="918">
        <v>500000</v>
      </c>
      <c r="K32" s="918">
        <v>1500000</v>
      </c>
    </row>
    <row r="33" spans="1:11" ht="51" customHeight="1" thickBot="1">
      <c r="A33" s="919"/>
      <c r="B33" s="98"/>
      <c r="C33" s="96"/>
      <c r="D33" s="196"/>
      <c r="E33" s="916"/>
      <c r="F33" s="196"/>
      <c r="G33" s="880"/>
      <c r="H33" s="914"/>
      <c r="I33" s="920">
        <f>SUM(I28:I32)</f>
        <v>12898595</v>
      </c>
      <c r="J33" s="921">
        <f>SUM(J28:J32)</f>
        <v>5458195</v>
      </c>
      <c r="K33" s="922">
        <f>SUM(K28:K32)</f>
        <v>7440400</v>
      </c>
    </row>
    <row r="34" spans="1:11" ht="75.75" customHeight="1" thickBot="1">
      <c r="A34" s="1400" t="s">
        <v>1149</v>
      </c>
      <c r="B34" s="923" t="s">
        <v>1150</v>
      </c>
      <c r="C34" s="65">
        <v>0</v>
      </c>
      <c r="D34" s="888" t="s">
        <v>663</v>
      </c>
      <c r="E34" s="1406" t="s">
        <v>664</v>
      </c>
      <c r="F34" s="1403" t="s">
        <v>665</v>
      </c>
      <c r="G34" s="1403" t="s">
        <v>666</v>
      </c>
      <c r="H34" s="899" t="s">
        <v>639</v>
      </c>
      <c r="I34" s="899">
        <f t="shared" si="1"/>
        <v>300000</v>
      </c>
      <c r="J34" s="890">
        <v>100000</v>
      </c>
      <c r="K34" s="890">
        <v>200000</v>
      </c>
    </row>
    <row r="35" spans="1:11" ht="69" customHeight="1" thickBot="1">
      <c r="A35" s="1051"/>
      <c r="B35" s="875" t="s">
        <v>1151</v>
      </c>
      <c r="C35" s="65">
        <v>8</v>
      </c>
      <c r="D35" s="901" t="s">
        <v>667</v>
      </c>
      <c r="E35" s="1407"/>
      <c r="F35" s="1404"/>
      <c r="G35" s="1404"/>
      <c r="H35" s="899" t="s">
        <v>668</v>
      </c>
      <c r="I35" s="899">
        <f t="shared" si="1"/>
        <v>1100000</v>
      </c>
      <c r="J35" s="891">
        <v>700000</v>
      </c>
      <c r="K35" s="891">
        <v>400000</v>
      </c>
    </row>
    <row r="36" spans="1:11" ht="81" customHeight="1" thickBot="1">
      <c r="A36" s="1051"/>
      <c r="B36" s="901" t="s">
        <v>1152</v>
      </c>
      <c r="C36" s="65">
        <v>0</v>
      </c>
      <c r="D36" s="901" t="s">
        <v>669</v>
      </c>
      <c r="E36" s="1407"/>
      <c r="F36" s="1404"/>
      <c r="G36" s="1404"/>
      <c r="H36" s="899" t="s">
        <v>641</v>
      </c>
      <c r="I36" s="899">
        <v>485000</v>
      </c>
      <c r="J36" s="891">
        <v>200000</v>
      </c>
      <c r="K36" s="891">
        <v>285000</v>
      </c>
    </row>
    <row r="37" spans="1:11" ht="45.75" thickBot="1">
      <c r="A37" s="1051"/>
      <c r="B37" s="875" t="s">
        <v>1153</v>
      </c>
      <c r="C37" s="880" t="s">
        <v>670</v>
      </c>
      <c r="D37" s="901" t="s">
        <v>671</v>
      </c>
      <c r="E37" s="1407"/>
      <c r="F37" s="1404"/>
      <c r="G37" s="1404"/>
      <c r="H37" s="899" t="s">
        <v>644</v>
      </c>
      <c r="I37" s="899">
        <f>J37+K37</f>
        <v>700000</v>
      </c>
      <c r="J37" s="891">
        <v>600000</v>
      </c>
      <c r="K37" s="891">
        <v>100000</v>
      </c>
    </row>
    <row r="38" spans="1:11" ht="64.5" customHeight="1" thickBot="1">
      <c r="A38" s="1051"/>
      <c r="B38" s="875" t="s">
        <v>1154</v>
      </c>
      <c r="C38" s="65">
        <v>0</v>
      </c>
      <c r="D38" s="901">
        <v>1</v>
      </c>
      <c r="E38" s="1407"/>
      <c r="F38" s="1404"/>
      <c r="G38" s="1404"/>
      <c r="H38" s="899" t="s">
        <v>672</v>
      </c>
      <c r="I38" s="899">
        <f>J38+K38</f>
        <v>270000</v>
      </c>
      <c r="J38" s="907">
        <v>270000</v>
      </c>
      <c r="K38" s="924">
        <v>0</v>
      </c>
    </row>
    <row r="39" spans="1:11" ht="60.75" thickBot="1">
      <c r="A39" s="925"/>
      <c r="B39" s="926" t="s">
        <v>1155</v>
      </c>
      <c r="C39" s="927" t="s">
        <v>673</v>
      </c>
      <c r="D39" s="928"/>
      <c r="E39" s="1408"/>
      <c r="F39" s="1405"/>
      <c r="G39" s="1405"/>
      <c r="H39" s="929"/>
      <c r="I39" s="930"/>
      <c r="J39" s="931"/>
      <c r="K39" s="932"/>
    </row>
    <row r="40" spans="1:11" ht="59.45" customHeight="1" thickBot="1">
      <c r="A40" s="933"/>
      <c r="B40" s="875"/>
      <c r="C40" s="65"/>
      <c r="D40" s="934"/>
      <c r="E40" s="935"/>
      <c r="F40" s="197"/>
      <c r="G40" s="936"/>
      <c r="H40" s="929"/>
      <c r="I40" s="937">
        <f>SUM(I34:I39)</f>
        <v>2855000</v>
      </c>
      <c r="J40" s="938">
        <f>SUM(J34:J39)</f>
        <v>1870000</v>
      </c>
      <c r="K40" s="939">
        <f>SUM(K34:K39)</f>
        <v>985000</v>
      </c>
    </row>
    <row r="41" spans="1:11" ht="76.150000000000006" customHeight="1">
      <c r="A41" s="1044" t="s">
        <v>1156</v>
      </c>
      <c r="B41" s="875" t="s">
        <v>1157</v>
      </c>
      <c r="C41" s="875" t="s">
        <v>674</v>
      </c>
      <c r="D41" s="881" t="s">
        <v>675</v>
      </c>
      <c r="E41" s="1044" t="s">
        <v>676</v>
      </c>
      <c r="F41" s="1387" t="s">
        <v>677</v>
      </c>
      <c r="G41" s="1402" t="s">
        <v>678</v>
      </c>
      <c r="H41" s="1044" t="s">
        <v>679</v>
      </c>
      <c r="I41" s="1409">
        <f>SUM(I47,I51,I56)</f>
        <v>17252500</v>
      </c>
      <c r="J41" s="1411">
        <f>SUM(J47,J51,J56)</f>
        <v>8005000</v>
      </c>
      <c r="K41" s="1411">
        <f>SUM(K47,K51,K56)</f>
        <v>9247500</v>
      </c>
    </row>
    <row r="42" spans="1:11" ht="135.6" customHeight="1" thickBot="1">
      <c r="A42" s="1401"/>
      <c r="B42" s="893" t="s">
        <v>1158</v>
      </c>
      <c r="C42" s="940">
        <v>400000</v>
      </c>
      <c r="D42" s="880" t="s">
        <v>680</v>
      </c>
      <c r="E42" s="1387"/>
      <c r="F42" s="1387"/>
      <c r="G42" s="1402"/>
      <c r="H42" s="1387"/>
      <c r="I42" s="1410"/>
      <c r="J42" s="1412"/>
      <c r="K42" s="1412"/>
    </row>
    <row r="43" spans="1:11" ht="60.75" thickBot="1">
      <c r="A43" s="1413" t="s">
        <v>1160</v>
      </c>
      <c r="B43" s="941" t="s">
        <v>1159</v>
      </c>
      <c r="C43" s="942" t="s">
        <v>681</v>
      </c>
      <c r="D43" s="943" t="s">
        <v>682</v>
      </c>
      <c r="E43" s="1415" t="s">
        <v>683</v>
      </c>
      <c r="F43" s="1389" t="s">
        <v>684</v>
      </c>
      <c r="G43" s="1403" t="s">
        <v>685</v>
      </c>
      <c r="H43" s="890" t="s">
        <v>686</v>
      </c>
      <c r="I43" s="890">
        <f t="shared" ref="I43:I54" si="2">J43+K43</f>
        <v>250000</v>
      </c>
      <c r="J43" s="890">
        <v>100000</v>
      </c>
      <c r="K43" s="890">
        <v>150000</v>
      </c>
    </row>
    <row r="44" spans="1:11" ht="45.75" thickBot="1">
      <c r="A44" s="1414"/>
      <c r="B44" s="944" t="s">
        <v>1161</v>
      </c>
      <c r="C44" s="70">
        <v>19294</v>
      </c>
      <c r="D44" s="71" t="s">
        <v>687</v>
      </c>
      <c r="E44" s="1416"/>
      <c r="F44" s="1390"/>
      <c r="G44" s="1404"/>
      <c r="H44" s="890" t="s">
        <v>641</v>
      </c>
      <c r="I44" s="890">
        <f t="shared" si="2"/>
        <v>2647500</v>
      </c>
      <c r="J44" s="945">
        <v>680000</v>
      </c>
      <c r="K44" s="945">
        <v>1967500</v>
      </c>
    </row>
    <row r="45" spans="1:11" ht="27.6" customHeight="1" thickBot="1">
      <c r="A45" s="895"/>
      <c r="B45" s="946"/>
      <c r="C45" s="72"/>
      <c r="D45" s="73"/>
      <c r="E45" s="1416"/>
      <c r="F45" s="1390"/>
      <c r="G45" s="1404"/>
      <c r="H45" s="890" t="s">
        <v>644</v>
      </c>
      <c r="I45" s="890">
        <f t="shared" si="2"/>
        <v>3438750</v>
      </c>
      <c r="J45" s="947">
        <v>2063250</v>
      </c>
      <c r="K45" s="947">
        <v>1375500</v>
      </c>
    </row>
    <row r="46" spans="1:11" ht="48" customHeight="1">
      <c r="A46" s="895"/>
      <c r="B46" s="946"/>
      <c r="C46" s="72"/>
      <c r="D46" s="73"/>
      <c r="E46" s="1416"/>
      <c r="F46" s="1390"/>
      <c r="G46" s="1404"/>
      <c r="H46" s="948" t="s">
        <v>643</v>
      </c>
      <c r="I46" s="948">
        <f t="shared" si="2"/>
        <v>1500000</v>
      </c>
      <c r="J46" s="948">
        <v>200000</v>
      </c>
      <c r="K46" s="948">
        <v>1300000</v>
      </c>
    </row>
    <row r="47" spans="1:11" ht="48" customHeight="1">
      <c r="A47" s="949"/>
      <c r="B47" s="950"/>
      <c r="C47" s="97"/>
      <c r="D47" s="97"/>
      <c r="E47" s="951"/>
      <c r="F47" s="952"/>
      <c r="G47" s="500"/>
      <c r="H47" s="953"/>
      <c r="I47" s="954">
        <f>SUM(I43:I46)</f>
        <v>7836250</v>
      </c>
      <c r="J47" s="954">
        <f>SUM(J43:J46)</f>
        <v>3043250</v>
      </c>
      <c r="K47" s="954">
        <f>SUM(K43:K46)</f>
        <v>4793000</v>
      </c>
    </row>
    <row r="48" spans="1:11" ht="60" customHeight="1" thickBot="1">
      <c r="A48" s="1414" t="s">
        <v>1162</v>
      </c>
      <c r="B48" s="901" t="s">
        <v>1163</v>
      </c>
      <c r="C48" s="901" t="s">
        <v>688</v>
      </c>
      <c r="D48" s="901" t="s">
        <v>689</v>
      </c>
      <c r="E48" s="1418" t="s">
        <v>690</v>
      </c>
      <c r="F48" s="1407" t="s">
        <v>691</v>
      </c>
      <c r="G48" s="1404" t="s">
        <v>692</v>
      </c>
      <c r="H48" s="945" t="s">
        <v>686</v>
      </c>
      <c r="I48" s="945">
        <f t="shared" si="2"/>
        <v>200000</v>
      </c>
      <c r="J48" s="917">
        <v>100000</v>
      </c>
      <c r="K48" s="917">
        <v>100000</v>
      </c>
    </row>
    <row r="49" spans="1:11" ht="71.25" customHeight="1" thickBot="1">
      <c r="A49" s="1414"/>
      <c r="B49" s="877" t="s">
        <v>1164</v>
      </c>
      <c r="C49" s="901">
        <v>0</v>
      </c>
      <c r="D49" s="901">
        <v>7</v>
      </c>
      <c r="E49" s="1418"/>
      <c r="F49" s="1407"/>
      <c r="G49" s="1404"/>
      <c r="H49" s="945" t="s">
        <v>644</v>
      </c>
      <c r="I49" s="945">
        <f t="shared" si="2"/>
        <v>3438750</v>
      </c>
      <c r="J49" s="917">
        <v>2063250</v>
      </c>
      <c r="K49" s="917">
        <v>1375500</v>
      </c>
    </row>
    <row r="50" spans="1:11" ht="45.75" thickBot="1">
      <c r="A50" s="1417"/>
      <c r="B50" s="893" t="s">
        <v>1165</v>
      </c>
      <c r="C50" s="904">
        <v>179</v>
      </c>
      <c r="D50" s="904">
        <v>300</v>
      </c>
      <c r="E50" s="1419"/>
      <c r="F50" s="1408"/>
      <c r="G50" s="1405"/>
      <c r="H50" s="945" t="s">
        <v>641</v>
      </c>
      <c r="I50" s="945">
        <f t="shared" si="2"/>
        <v>2000000</v>
      </c>
      <c r="J50" s="945">
        <v>600000</v>
      </c>
      <c r="K50" s="945">
        <v>1400000</v>
      </c>
    </row>
    <row r="51" spans="1:11" ht="49.15" customHeight="1" thickBot="1">
      <c r="A51" s="895"/>
      <c r="B51" s="946"/>
      <c r="C51" s="901"/>
      <c r="D51" s="65"/>
      <c r="E51" s="955"/>
      <c r="F51" s="935"/>
      <c r="G51" s="197"/>
      <c r="H51" s="945"/>
      <c r="I51" s="956">
        <f>SUM(I48:I50)</f>
        <v>5638750</v>
      </c>
      <c r="J51" s="957">
        <f>SUM(J48:J50)</f>
        <v>2763250</v>
      </c>
      <c r="K51" s="957">
        <f>SUM(K48:K50)</f>
        <v>2875500</v>
      </c>
    </row>
    <row r="52" spans="1:11" ht="98.25" customHeight="1" thickBot="1">
      <c r="A52" s="1413" t="s">
        <v>1166</v>
      </c>
      <c r="B52" s="143" t="s">
        <v>1167</v>
      </c>
      <c r="C52" s="888">
        <v>0</v>
      </c>
      <c r="D52" s="64">
        <v>10</v>
      </c>
      <c r="E52" s="1420" t="s">
        <v>693</v>
      </c>
      <c r="F52" s="1406" t="s">
        <v>694</v>
      </c>
      <c r="G52" s="1403" t="s">
        <v>695</v>
      </c>
      <c r="H52" s="958" t="s">
        <v>639</v>
      </c>
      <c r="I52" s="958">
        <f t="shared" si="2"/>
        <v>230000</v>
      </c>
      <c r="J52" s="959">
        <v>30000</v>
      </c>
      <c r="K52" s="959">
        <v>200000</v>
      </c>
    </row>
    <row r="53" spans="1:11" ht="78.75" customHeight="1" thickBot="1">
      <c r="A53" s="1414"/>
      <c r="B53" s="960" t="s">
        <v>1168</v>
      </c>
      <c r="C53" s="901">
        <v>0</v>
      </c>
      <c r="D53" s="65">
        <v>7</v>
      </c>
      <c r="E53" s="1418"/>
      <c r="F53" s="1407"/>
      <c r="G53" s="1404"/>
      <c r="H53" s="958" t="s">
        <v>668</v>
      </c>
      <c r="I53" s="958">
        <f t="shared" si="2"/>
        <v>600000</v>
      </c>
      <c r="J53" s="917">
        <v>400000</v>
      </c>
      <c r="K53" s="917">
        <v>200000</v>
      </c>
    </row>
    <row r="54" spans="1:11" ht="66.75" customHeight="1" thickBot="1">
      <c r="A54" s="1414"/>
      <c r="B54" s="960" t="s">
        <v>1169</v>
      </c>
      <c r="C54" s="901">
        <v>0</v>
      </c>
      <c r="D54" s="880" t="s">
        <v>696</v>
      </c>
      <c r="E54" s="1418"/>
      <c r="F54" s="1407"/>
      <c r="G54" s="1404"/>
      <c r="H54" s="958" t="s">
        <v>644</v>
      </c>
      <c r="I54" s="958">
        <f t="shared" si="2"/>
        <v>2947500</v>
      </c>
      <c r="J54" s="917">
        <v>1768500</v>
      </c>
      <c r="K54" s="917">
        <v>1179000</v>
      </c>
    </row>
    <row r="55" spans="1:11" ht="60.75" thickBot="1">
      <c r="A55" s="1417"/>
      <c r="B55" s="141" t="s">
        <v>1170</v>
      </c>
      <c r="C55" s="904">
        <v>40</v>
      </c>
      <c r="D55" s="927">
        <v>800</v>
      </c>
      <c r="E55" s="1419"/>
      <c r="F55" s="1408"/>
      <c r="G55" s="1405"/>
      <c r="H55" s="74"/>
      <c r="I55" s="74"/>
      <c r="J55" s="74"/>
      <c r="K55" s="961"/>
    </row>
    <row r="56" spans="1:11" ht="39.6" customHeight="1">
      <c r="A56" s="962"/>
      <c r="B56" s="98"/>
      <c r="C56" s="96"/>
      <c r="D56" s="96"/>
      <c r="E56" s="963"/>
      <c r="F56" s="964"/>
      <c r="G56" s="965"/>
      <c r="H56" s="966"/>
      <c r="I56" s="967">
        <f>SUM(I52:I55)</f>
        <v>3777500</v>
      </c>
      <c r="J56" s="967">
        <f>SUM(J52:J55)</f>
        <v>2198500</v>
      </c>
      <c r="K56" s="967">
        <f>SUM(K52:K55)</f>
        <v>1579000</v>
      </c>
    </row>
    <row r="57" spans="1:11" ht="33.6" customHeight="1">
      <c r="A57" s="154"/>
      <c r="B57" s="154"/>
      <c r="C57" s="154"/>
      <c r="D57" s="154"/>
      <c r="E57" s="154"/>
      <c r="F57" s="154"/>
      <c r="G57" s="154"/>
      <c r="H57" s="311" t="s">
        <v>697</v>
      </c>
      <c r="I57" s="313">
        <f>SUM(I41,I6)</f>
        <v>65419895</v>
      </c>
      <c r="J57" s="313">
        <f>SUM(J41,J6)</f>
        <v>31192395</v>
      </c>
      <c r="K57" s="313">
        <f>SUM(K41,K6)</f>
        <v>34227500</v>
      </c>
    </row>
    <row r="58" spans="1:11">
      <c r="A58" s="154"/>
      <c r="B58" s="154"/>
      <c r="C58" s="968"/>
      <c r="D58" s="968"/>
      <c r="E58" s="154"/>
      <c r="F58" s="154"/>
      <c r="G58" s="154"/>
      <c r="H58" s="154"/>
      <c r="I58" s="154"/>
      <c r="J58" s="154"/>
      <c r="K58" s="154"/>
    </row>
    <row r="59" spans="1:11">
      <c r="A59" s="154"/>
      <c r="B59" s="154"/>
      <c r="C59" s="154"/>
      <c r="D59" s="154"/>
      <c r="E59" s="154"/>
      <c r="F59" s="154"/>
      <c r="G59" s="154"/>
      <c r="H59" s="154"/>
      <c r="I59" s="154"/>
      <c r="J59" s="154"/>
      <c r="K59" s="154"/>
    </row>
  </sheetData>
  <mergeCells count="56">
    <mergeCell ref="A48:A50"/>
    <mergeCell ref="E48:E50"/>
    <mergeCell ref="F48:F50"/>
    <mergeCell ref="G48:G50"/>
    <mergeCell ref="A52:A55"/>
    <mergeCell ref="E52:E55"/>
    <mergeCell ref="F52:F55"/>
    <mergeCell ref="G52:G55"/>
    <mergeCell ref="H41:H42"/>
    <mergeCell ref="I41:I42"/>
    <mergeCell ref="J41:J42"/>
    <mergeCell ref="K41:K42"/>
    <mergeCell ref="A43:A44"/>
    <mergeCell ref="E43:E46"/>
    <mergeCell ref="F43:F46"/>
    <mergeCell ref="G43:G46"/>
    <mergeCell ref="A34:A38"/>
    <mergeCell ref="A41:A42"/>
    <mergeCell ref="E41:E42"/>
    <mergeCell ref="F41:F42"/>
    <mergeCell ref="G41:G42"/>
    <mergeCell ref="G34:G39"/>
    <mergeCell ref="E34:E39"/>
    <mergeCell ref="F34:F39"/>
    <mergeCell ref="G28:G29"/>
    <mergeCell ref="A15:A20"/>
    <mergeCell ref="E15:E18"/>
    <mergeCell ref="F15:F18"/>
    <mergeCell ref="G15:G18"/>
    <mergeCell ref="A22:A26"/>
    <mergeCell ref="E22:E26"/>
    <mergeCell ref="F22:F26"/>
    <mergeCell ref="G22:G26"/>
    <mergeCell ref="B23:B26"/>
    <mergeCell ref="C23:C24"/>
    <mergeCell ref="D23:D24"/>
    <mergeCell ref="E28:E29"/>
    <mergeCell ref="F28:F29"/>
    <mergeCell ref="F6:F9"/>
    <mergeCell ref="G6:G9"/>
    <mergeCell ref="A10:A13"/>
    <mergeCell ref="E10:E13"/>
    <mergeCell ref="F10:F13"/>
    <mergeCell ref="G10:G13"/>
    <mergeCell ref="A6:A9"/>
    <mergeCell ref="E6:E9"/>
    <mergeCell ref="A2:K2"/>
    <mergeCell ref="A3:K3"/>
    <mergeCell ref="A4:A5"/>
    <mergeCell ref="B4:B5"/>
    <mergeCell ref="C4:C5"/>
    <mergeCell ref="D4:D5"/>
    <mergeCell ref="E4:E5"/>
    <mergeCell ref="F4:F5"/>
    <mergeCell ref="G4:G5"/>
    <mergeCell ref="I4:K4"/>
  </mergeCells>
  <pageMargins left="0.75" right="0.75" top="1" bottom="1" header="0.5" footer="0.5"/>
  <pageSetup scale="2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88" zoomScaleNormal="72" zoomScaleSheetLayoutView="88" workbookViewId="0">
      <selection activeCell="P15" sqref="P15"/>
    </sheetView>
  </sheetViews>
  <sheetFormatPr defaultRowHeight="15"/>
  <cols>
    <col min="1" max="1" width="10.28515625" customWidth="1"/>
    <col min="2" max="2" width="14.28515625" customWidth="1"/>
    <col min="3" max="3" width="12.7109375" customWidth="1"/>
    <col min="4" max="4" width="15.140625" customWidth="1"/>
    <col min="5" max="5" width="14.140625" customWidth="1"/>
    <col min="6" max="6" width="13.5703125" customWidth="1"/>
    <col min="7" max="7" width="12.28515625" customWidth="1"/>
    <col min="8" max="8" width="13.28515625" customWidth="1"/>
    <col min="9" max="9" width="11.28515625" customWidth="1"/>
    <col min="10" max="10" width="11.5703125" customWidth="1"/>
    <col min="11" max="11" width="11.7109375" customWidth="1"/>
    <col min="12" max="12" width="15.5703125" customWidth="1"/>
    <col min="13" max="13" width="17.140625" customWidth="1"/>
  </cols>
  <sheetData>
    <row r="1" spans="1:13">
      <c r="A1" s="1423" t="s">
        <v>778</v>
      </c>
      <c r="B1" s="1423"/>
      <c r="C1" s="1423"/>
      <c r="D1" s="1423"/>
      <c r="E1" s="1423"/>
      <c r="F1" s="1423"/>
      <c r="G1" s="1423"/>
      <c r="H1" s="1423"/>
      <c r="I1" s="1424"/>
      <c r="J1" s="1424"/>
      <c r="K1" s="120"/>
    </row>
    <row r="2" spans="1:13" ht="20.45" customHeight="1">
      <c r="A2" s="121" t="s">
        <v>779</v>
      </c>
      <c r="B2" s="1421" t="s">
        <v>780</v>
      </c>
      <c r="C2" s="1422"/>
      <c r="D2" s="1421" t="s">
        <v>781</v>
      </c>
      <c r="E2" s="1422"/>
      <c r="F2" s="1421" t="s">
        <v>782</v>
      </c>
      <c r="G2" s="1422"/>
      <c r="H2" s="1421" t="s">
        <v>783</v>
      </c>
      <c r="I2" s="1422"/>
      <c r="J2" s="1421" t="s">
        <v>784</v>
      </c>
      <c r="K2" s="1422"/>
      <c r="L2" s="1421" t="s">
        <v>785</v>
      </c>
      <c r="M2" s="1422"/>
    </row>
    <row r="3" spans="1:13" ht="20.45" customHeight="1">
      <c r="A3" s="121"/>
      <c r="B3" s="121" t="s">
        <v>786</v>
      </c>
      <c r="C3" s="121" t="s">
        <v>734</v>
      </c>
      <c r="D3" s="121" t="s">
        <v>786</v>
      </c>
      <c r="E3" s="121" t="s">
        <v>734</v>
      </c>
      <c r="F3" s="121" t="s">
        <v>786</v>
      </c>
      <c r="G3" s="121" t="s">
        <v>734</v>
      </c>
      <c r="H3" s="121" t="s">
        <v>786</v>
      </c>
      <c r="I3" s="121" t="s">
        <v>734</v>
      </c>
      <c r="J3" s="121" t="s">
        <v>787</v>
      </c>
      <c r="K3" s="121" t="s">
        <v>12</v>
      </c>
      <c r="L3" s="121" t="s">
        <v>786</v>
      </c>
      <c r="M3" s="121" t="s">
        <v>788</v>
      </c>
    </row>
    <row r="4" spans="1:13">
      <c r="A4" s="122" t="s">
        <v>707</v>
      </c>
      <c r="B4" s="123">
        <v>35933319</v>
      </c>
      <c r="C4" s="123">
        <v>29129700</v>
      </c>
      <c r="D4" s="123">
        <v>53020000</v>
      </c>
      <c r="E4" s="123">
        <v>11300000</v>
      </c>
      <c r="F4" s="123">
        <v>3200000</v>
      </c>
      <c r="G4" s="123">
        <v>1600000</v>
      </c>
      <c r="H4" s="123"/>
      <c r="I4" s="123"/>
      <c r="J4" s="123"/>
      <c r="K4" s="123"/>
      <c r="L4" s="123">
        <f t="shared" ref="L4:L23" si="0">SUM(B4,D4,F4,H4,J4)</f>
        <v>92153319</v>
      </c>
      <c r="M4" s="123">
        <f t="shared" ref="M4:M23" si="1">SUM(C4,E4,G4,I4,K4)</f>
        <v>42029700</v>
      </c>
    </row>
    <row r="5" spans="1:13">
      <c r="A5" s="122" t="s">
        <v>686</v>
      </c>
      <c r="B5" s="123">
        <v>33500000</v>
      </c>
      <c r="C5" s="124">
        <v>25250000</v>
      </c>
      <c r="D5">
        <v>600000</v>
      </c>
      <c r="E5">
        <v>400000</v>
      </c>
      <c r="F5" s="123"/>
      <c r="G5" s="123"/>
      <c r="H5" s="123">
        <v>250000</v>
      </c>
      <c r="I5" s="123">
        <v>75000</v>
      </c>
      <c r="J5" s="123">
        <v>450000</v>
      </c>
      <c r="K5" s="123">
        <v>250000</v>
      </c>
      <c r="L5" s="123">
        <f t="shared" si="0"/>
        <v>34800000</v>
      </c>
      <c r="M5" s="123">
        <f t="shared" si="1"/>
        <v>25975000</v>
      </c>
    </row>
    <row r="6" spans="1:13">
      <c r="A6" s="125" t="s">
        <v>643</v>
      </c>
      <c r="B6" s="123">
        <v>400000</v>
      </c>
      <c r="C6" s="123">
        <v>350000</v>
      </c>
      <c r="D6" s="123">
        <v>14110000</v>
      </c>
      <c r="E6" s="123">
        <v>13860000</v>
      </c>
      <c r="F6" s="123">
        <v>2400000</v>
      </c>
      <c r="G6" s="123">
        <v>2400000</v>
      </c>
      <c r="H6" s="123">
        <v>5780000</v>
      </c>
      <c r="I6" s="123">
        <v>5630000</v>
      </c>
      <c r="J6" s="123">
        <v>5700000</v>
      </c>
      <c r="K6" s="123">
        <v>4695000</v>
      </c>
      <c r="L6" s="123">
        <f t="shared" si="0"/>
        <v>28390000</v>
      </c>
      <c r="M6" s="123">
        <f t="shared" si="1"/>
        <v>26935000</v>
      </c>
    </row>
    <row r="7" spans="1:13">
      <c r="A7" s="122" t="s">
        <v>789</v>
      </c>
      <c r="B7" s="123"/>
      <c r="C7" s="123"/>
      <c r="D7" s="123"/>
      <c r="E7" s="123"/>
      <c r="F7" s="123"/>
      <c r="G7" s="123"/>
      <c r="H7" s="123">
        <v>40000</v>
      </c>
      <c r="I7" s="123">
        <v>40000</v>
      </c>
      <c r="J7" s="123"/>
      <c r="K7" s="123"/>
      <c r="L7" s="123">
        <f t="shared" si="0"/>
        <v>40000</v>
      </c>
      <c r="M7" s="123">
        <f t="shared" si="1"/>
        <v>40000</v>
      </c>
    </row>
    <row r="8" spans="1:13">
      <c r="A8" s="122" t="s">
        <v>741</v>
      </c>
      <c r="B8" s="123"/>
      <c r="C8" s="123"/>
      <c r="D8" s="123"/>
      <c r="E8" s="123"/>
      <c r="F8" s="123">
        <v>3582000</v>
      </c>
      <c r="G8" s="123">
        <v>2228000</v>
      </c>
      <c r="H8" s="123"/>
      <c r="I8" s="123"/>
      <c r="J8" s="123"/>
      <c r="K8" s="123"/>
      <c r="L8" s="123">
        <f t="shared" si="0"/>
        <v>3582000</v>
      </c>
      <c r="M8" s="123">
        <f t="shared" si="1"/>
        <v>2228000</v>
      </c>
    </row>
    <row r="9" spans="1:13">
      <c r="A9" s="122" t="s">
        <v>710</v>
      </c>
      <c r="B9" s="123">
        <v>6000000</v>
      </c>
      <c r="C9" s="123">
        <v>4200000</v>
      </c>
      <c r="D9" s="123">
        <v>2000000</v>
      </c>
      <c r="E9" s="123">
        <v>1000000</v>
      </c>
      <c r="F9" s="123"/>
      <c r="G9" s="123"/>
      <c r="H9" s="123">
        <v>250000</v>
      </c>
      <c r="I9" s="123">
        <v>200000</v>
      </c>
      <c r="J9" s="123"/>
      <c r="K9" s="123"/>
      <c r="L9" s="123">
        <f t="shared" si="0"/>
        <v>8250000</v>
      </c>
      <c r="M9" s="123">
        <f t="shared" si="1"/>
        <v>5400000</v>
      </c>
    </row>
    <row r="10" spans="1:13">
      <c r="A10" s="122" t="s">
        <v>713</v>
      </c>
      <c r="B10" s="123">
        <v>1655000</v>
      </c>
      <c r="C10" s="123">
        <v>1170000</v>
      </c>
      <c r="D10" s="123">
        <v>150000</v>
      </c>
      <c r="E10" s="123">
        <v>150000</v>
      </c>
      <c r="F10" s="123"/>
      <c r="G10" s="123"/>
      <c r="H10" s="123"/>
      <c r="I10" s="123"/>
      <c r="J10" s="123"/>
      <c r="K10" s="123"/>
      <c r="L10" s="123">
        <f t="shared" si="0"/>
        <v>1805000</v>
      </c>
      <c r="M10" s="123">
        <f t="shared" si="1"/>
        <v>1320000</v>
      </c>
    </row>
    <row r="11" spans="1:13">
      <c r="A11" s="122" t="s">
        <v>711</v>
      </c>
      <c r="B11" s="123">
        <v>72282000</v>
      </c>
      <c r="C11" s="124">
        <v>53138000</v>
      </c>
      <c r="D11" s="126">
        <v>64800000</v>
      </c>
      <c r="E11" s="126">
        <v>8050000</v>
      </c>
      <c r="F11" s="123"/>
      <c r="G11" s="123"/>
      <c r="H11" s="123">
        <v>26500000</v>
      </c>
      <c r="I11" s="123">
        <v>22600000</v>
      </c>
      <c r="J11" s="123">
        <v>1700000</v>
      </c>
      <c r="K11" s="123">
        <v>600000</v>
      </c>
      <c r="L11" s="123">
        <f t="shared" si="0"/>
        <v>165282000</v>
      </c>
      <c r="M11" s="123">
        <f t="shared" si="1"/>
        <v>84388000</v>
      </c>
    </row>
    <row r="12" spans="1:13">
      <c r="A12" s="122" t="s">
        <v>776</v>
      </c>
      <c r="B12" s="123"/>
      <c r="C12" s="123"/>
      <c r="D12" s="123">
        <v>1613000</v>
      </c>
      <c r="E12" s="123">
        <v>151000</v>
      </c>
      <c r="F12" s="123"/>
      <c r="G12" s="123"/>
      <c r="H12" s="123"/>
      <c r="I12" s="123"/>
      <c r="J12" s="123"/>
      <c r="K12" s="123"/>
      <c r="L12" s="123">
        <f t="shared" si="0"/>
        <v>1613000</v>
      </c>
      <c r="M12" s="123">
        <f t="shared" si="1"/>
        <v>151000</v>
      </c>
    </row>
    <row r="13" spans="1:13">
      <c r="A13" s="122" t="s">
        <v>672</v>
      </c>
      <c r="B13" s="123">
        <v>1500000</v>
      </c>
      <c r="C13" s="123">
        <v>1090000</v>
      </c>
      <c r="D13" s="123"/>
      <c r="E13" s="123"/>
      <c r="F13" s="123">
        <v>44000</v>
      </c>
      <c r="G13" s="123">
        <v>0</v>
      </c>
      <c r="H13" s="123"/>
      <c r="I13" s="123"/>
      <c r="J13" s="123">
        <v>270000</v>
      </c>
      <c r="K13" s="123">
        <v>0</v>
      </c>
      <c r="L13" s="123">
        <f t="shared" si="0"/>
        <v>1814000</v>
      </c>
      <c r="M13" s="123">
        <f t="shared" si="1"/>
        <v>1090000</v>
      </c>
    </row>
    <row r="14" spans="1:13">
      <c r="A14" s="122" t="s">
        <v>641</v>
      </c>
      <c r="B14" s="123"/>
      <c r="C14" s="123"/>
      <c r="D14" s="123">
        <v>25726052</v>
      </c>
      <c r="E14" s="123">
        <v>24575492</v>
      </c>
      <c r="F14" s="123">
        <v>28436441</v>
      </c>
      <c r="G14" s="123">
        <v>28436441</v>
      </c>
      <c r="H14" s="123">
        <v>51100000</v>
      </c>
      <c r="I14" s="123">
        <v>45200000</v>
      </c>
      <c r="J14" s="123">
        <v>17647500</v>
      </c>
      <c r="K14" s="123">
        <v>12167500</v>
      </c>
      <c r="L14" s="123">
        <f t="shared" si="0"/>
        <v>122909993</v>
      </c>
      <c r="M14" s="123">
        <f t="shared" si="1"/>
        <v>110379433</v>
      </c>
    </row>
    <row r="15" spans="1:13">
      <c r="A15" s="122" t="s">
        <v>735</v>
      </c>
      <c r="B15">
        <v>2000000</v>
      </c>
      <c r="C15" s="127">
        <v>1965000</v>
      </c>
      <c r="D15" s="123">
        <v>1000000</v>
      </c>
      <c r="E15" s="123">
        <v>0</v>
      </c>
      <c r="F15" s="123"/>
      <c r="G15" s="123"/>
      <c r="H15" s="123">
        <v>5000000</v>
      </c>
      <c r="I15" s="123">
        <v>4500000</v>
      </c>
      <c r="J15" s="123"/>
      <c r="K15" s="123"/>
      <c r="L15" s="123">
        <f t="shared" si="0"/>
        <v>8000000</v>
      </c>
      <c r="M15" s="123">
        <f t="shared" si="1"/>
        <v>6465000</v>
      </c>
    </row>
    <row r="16" spans="1:13">
      <c r="A16" s="122" t="s">
        <v>744</v>
      </c>
      <c r="B16" s="123"/>
      <c r="C16" s="123"/>
      <c r="D16" s="123">
        <v>72000000</v>
      </c>
      <c r="E16" s="123">
        <v>44500000</v>
      </c>
      <c r="F16" s="123">
        <v>40400000</v>
      </c>
      <c r="G16" s="123">
        <v>20467619</v>
      </c>
      <c r="H16" s="123"/>
      <c r="I16" s="123"/>
      <c r="J16" s="123"/>
      <c r="K16" s="123"/>
      <c r="L16" s="123">
        <f t="shared" si="0"/>
        <v>112400000</v>
      </c>
      <c r="M16" s="123">
        <f t="shared" si="1"/>
        <v>64967619</v>
      </c>
    </row>
    <row r="17" spans="1:13">
      <c r="A17" s="122" t="s">
        <v>644</v>
      </c>
      <c r="B17" s="123"/>
      <c r="C17" s="123"/>
      <c r="D17" s="123">
        <v>26007439</v>
      </c>
      <c r="E17" s="123">
        <v>22507439</v>
      </c>
      <c r="F17" s="123">
        <v>470535000</v>
      </c>
      <c r="G17" s="123">
        <v>308820000</v>
      </c>
      <c r="H17" s="123">
        <v>211820000</v>
      </c>
      <c r="I17" s="123">
        <v>7160000</v>
      </c>
      <c r="J17" s="123">
        <v>36070000</v>
      </c>
      <c r="K17" s="123">
        <v>14248000</v>
      </c>
      <c r="L17" s="123">
        <f t="shared" si="0"/>
        <v>744432439</v>
      </c>
      <c r="M17" s="123">
        <f t="shared" si="1"/>
        <v>352735439</v>
      </c>
    </row>
    <row r="18" spans="1:13">
      <c r="A18" s="122" t="s">
        <v>709</v>
      </c>
      <c r="B18" s="123">
        <v>35730000</v>
      </c>
      <c r="C18" s="124">
        <v>24850000</v>
      </c>
      <c r="D18">
        <v>8000000</v>
      </c>
      <c r="E18">
        <v>6000000</v>
      </c>
      <c r="F18" s="123"/>
      <c r="G18" s="123"/>
      <c r="H18" s="123"/>
      <c r="I18" s="123"/>
      <c r="J18" s="123"/>
      <c r="K18" s="123"/>
      <c r="L18" s="123">
        <f t="shared" si="0"/>
        <v>43730000</v>
      </c>
      <c r="M18" s="123">
        <f t="shared" si="1"/>
        <v>30850000</v>
      </c>
    </row>
    <row r="19" spans="1:13">
      <c r="A19" s="122" t="s">
        <v>790</v>
      </c>
      <c r="B19" s="123"/>
      <c r="C19" s="123"/>
      <c r="D19" s="123">
        <v>2500000</v>
      </c>
      <c r="E19" s="123">
        <v>0</v>
      </c>
      <c r="F19" s="123"/>
      <c r="G19" s="123"/>
      <c r="H19" s="123"/>
      <c r="I19" s="123"/>
      <c r="J19" s="123"/>
      <c r="K19" s="123"/>
      <c r="L19" s="123">
        <f t="shared" si="0"/>
        <v>2500000</v>
      </c>
      <c r="M19" s="123">
        <f t="shared" si="1"/>
        <v>0</v>
      </c>
    </row>
    <row r="20" spans="1:13">
      <c r="A20" s="122" t="s">
        <v>737</v>
      </c>
      <c r="B20" s="123"/>
      <c r="C20" s="123"/>
      <c r="D20" s="123"/>
      <c r="E20" s="123"/>
      <c r="F20" s="123">
        <v>370000</v>
      </c>
      <c r="G20" s="123">
        <v>0</v>
      </c>
      <c r="H20" s="123">
        <v>4050000</v>
      </c>
      <c r="I20" s="123">
        <v>3900000</v>
      </c>
      <c r="J20" s="123"/>
      <c r="K20" s="123"/>
      <c r="L20" s="123">
        <f t="shared" si="0"/>
        <v>4420000</v>
      </c>
      <c r="M20" s="123">
        <f t="shared" si="1"/>
        <v>3900000</v>
      </c>
    </row>
    <row r="21" spans="1:13">
      <c r="A21" s="122" t="s">
        <v>739</v>
      </c>
      <c r="B21" s="128">
        <v>500000</v>
      </c>
      <c r="C21" s="128">
        <v>180000</v>
      </c>
      <c r="F21" s="123">
        <v>1050000</v>
      </c>
      <c r="G21" s="123">
        <v>1050000</v>
      </c>
      <c r="H21" s="123">
        <v>1970000</v>
      </c>
      <c r="I21" s="123">
        <v>1870000</v>
      </c>
      <c r="J21" s="123">
        <v>3110395</v>
      </c>
      <c r="K21" s="123">
        <v>1830000</v>
      </c>
      <c r="L21" s="123">
        <f t="shared" si="0"/>
        <v>6630395</v>
      </c>
      <c r="M21" s="123">
        <f t="shared" si="1"/>
        <v>4930000</v>
      </c>
    </row>
    <row r="22" spans="1:13">
      <c r="A22" s="122" t="s">
        <v>656</v>
      </c>
      <c r="B22" s="123">
        <v>7714300</v>
      </c>
      <c r="C22" s="123">
        <v>5020300</v>
      </c>
      <c r="D22" s="123">
        <v>1661190000</v>
      </c>
      <c r="E22" s="123">
        <v>1655583000</v>
      </c>
      <c r="F22" s="123">
        <v>69059812</v>
      </c>
      <c r="G22" s="123">
        <v>50437633</v>
      </c>
      <c r="H22" s="123"/>
      <c r="I22" s="123"/>
      <c r="J22" s="123">
        <v>400000</v>
      </c>
      <c r="K22" s="123">
        <v>370000</v>
      </c>
      <c r="L22" s="123">
        <f t="shared" si="0"/>
        <v>1738364112</v>
      </c>
      <c r="M22" s="123">
        <f t="shared" si="1"/>
        <v>1711410933</v>
      </c>
    </row>
    <row r="23" spans="1:13">
      <c r="A23" s="122" t="s">
        <v>650</v>
      </c>
      <c r="B23" s="123">
        <v>700000</v>
      </c>
      <c r="C23" s="123">
        <v>700000</v>
      </c>
      <c r="D23" s="123"/>
      <c r="E23" s="123"/>
      <c r="F23" s="123">
        <v>95173934</v>
      </c>
      <c r="G23" s="123">
        <v>91498934</v>
      </c>
      <c r="H23" s="123"/>
      <c r="I23" s="123"/>
      <c r="J23" s="123">
        <v>72000</v>
      </c>
      <c r="K23" s="123">
        <v>67000</v>
      </c>
      <c r="L23" s="123">
        <f t="shared" si="0"/>
        <v>95945934</v>
      </c>
      <c r="M23" s="123">
        <f t="shared" si="1"/>
        <v>92265934</v>
      </c>
    </row>
    <row r="24" spans="1:13">
      <c r="A24" s="129" t="s">
        <v>791</v>
      </c>
      <c r="B24" s="130">
        <f t="shared" ref="B24:M24" si="2">SUM(B4:B23)</f>
        <v>197914619</v>
      </c>
      <c r="C24" s="130">
        <f t="shared" si="2"/>
        <v>147043000</v>
      </c>
      <c r="D24" s="130">
        <f t="shared" si="2"/>
        <v>1932716491</v>
      </c>
      <c r="E24" s="130">
        <f t="shared" si="2"/>
        <v>1788076931</v>
      </c>
      <c r="F24" s="130">
        <f t="shared" si="2"/>
        <v>714251187</v>
      </c>
      <c r="G24" s="130">
        <f t="shared" si="2"/>
        <v>506938627</v>
      </c>
      <c r="H24" s="130">
        <f t="shared" si="2"/>
        <v>306760000</v>
      </c>
      <c r="I24" s="130">
        <f t="shared" si="2"/>
        <v>91175000</v>
      </c>
      <c r="J24" s="130">
        <f t="shared" si="2"/>
        <v>65419895</v>
      </c>
      <c r="K24" s="130">
        <f t="shared" si="2"/>
        <v>34227500</v>
      </c>
      <c r="L24" s="130">
        <f t="shared" si="2"/>
        <v>3217062192</v>
      </c>
      <c r="M24" s="130">
        <f t="shared" si="2"/>
        <v>2567461058</v>
      </c>
    </row>
    <row r="26" spans="1:13">
      <c r="F26" s="131"/>
      <c r="L26" s="131"/>
    </row>
  </sheetData>
  <mergeCells count="7">
    <mergeCell ref="L2:M2"/>
    <mergeCell ref="A1:J1"/>
    <mergeCell ref="B2:C2"/>
    <mergeCell ref="D2:E2"/>
    <mergeCell ref="F2:G2"/>
    <mergeCell ref="H2:I2"/>
    <mergeCell ref="J2:K2"/>
  </mergeCell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Pillar One</vt:lpstr>
      <vt:lpstr>Pillar two</vt:lpstr>
      <vt:lpstr>Pillar Three</vt:lpstr>
      <vt:lpstr>Pillar Four</vt:lpstr>
      <vt:lpstr>Pillar Five</vt:lpstr>
      <vt:lpstr>Summary </vt:lpstr>
      <vt:lpstr>'Pillar One'!_ednref1</vt:lpstr>
      <vt:lpstr>'Pillar two'!_ftn1</vt:lpstr>
      <vt:lpstr>'Pillar two'!_ftn2</vt:lpstr>
      <vt:lpstr>'Pillar two'!_ftn3</vt:lpstr>
      <vt:lpstr>'Pillar two'!_ftnref1</vt:lpstr>
      <vt:lpstr>'Pillar two'!_ftnref2</vt:lpstr>
      <vt:lpstr>'Pillar two'!_ftnref3</vt:lpstr>
      <vt:lpstr>'Pillar Five'!Print_Area</vt:lpstr>
      <vt:lpstr>'Pillar One'!Print_Area</vt:lpstr>
      <vt:lpstr>'Pillar two'!Print_Area</vt:lpstr>
      <vt:lpstr>'Pillar two'!Print_Titles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Dinksew Taye</dc:creator>
  <cp:lastModifiedBy>Svetlana Iazykova</cp:lastModifiedBy>
  <cp:lastPrinted>2015-12-04T11:17:11Z</cp:lastPrinted>
  <dcterms:created xsi:type="dcterms:W3CDTF">2015-11-25T08:28:26Z</dcterms:created>
  <dcterms:modified xsi:type="dcterms:W3CDTF">2016-01-26T02:51:20Z</dcterms:modified>
</cp:coreProperties>
</file>