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6" windowWidth="14352" windowHeight="7008" activeTab="0"/>
  </bookViews>
  <sheets>
    <sheet name="Sheet1" sheetId="1" r:id="rId1"/>
    <sheet name="summary" sheetId="2" r:id="rId2"/>
    <sheet name="Sheet3" sheetId="3" r:id="rId3"/>
  </sheets>
  <definedNames>
    <definedName name="_xlnm.Print_Area" localSheetId="0">'Sheet1'!$A$1:$H$150</definedName>
    <definedName name="_xlnm.Print_Area" localSheetId="1">'summary'!$A$1:$V$27</definedName>
    <definedName name="_xlnm.Print_Titles" localSheetId="0">'Sheet1'!$5:$5</definedName>
    <definedName name="_xlnm.Print_Titles" localSheetId="1">'summary'!$1:$1</definedName>
  </definedNames>
  <calcPr fullCalcOnLoad="1"/>
</workbook>
</file>

<file path=xl/comments1.xml><?xml version="1.0" encoding="utf-8"?>
<comments xmlns="http://schemas.openxmlformats.org/spreadsheetml/2006/main">
  <authors>
    <author>Tracey Hutchinson</author>
  </authors>
  <commentList>
    <comment ref="C10" authorId="0">
      <text>
        <r>
          <rPr>
            <b/>
            <sz val="9"/>
            <rFont val="Tahoma"/>
            <family val="0"/>
          </rPr>
          <t>Tracey Hutchinson:</t>
        </r>
        <r>
          <rPr>
            <sz val="9"/>
            <rFont val="Tahoma"/>
            <family val="0"/>
          </rPr>
          <t xml:space="preserve">
Suggest a revised baseline so that target can be measurable</t>
        </r>
      </text>
    </comment>
    <comment ref="D10" authorId="0">
      <text>
        <r>
          <rPr>
            <b/>
            <sz val="9"/>
            <rFont val="Tahoma"/>
            <family val="0"/>
          </rPr>
          <t>Tracey Hutchinson:</t>
        </r>
        <r>
          <rPr>
            <sz val="9"/>
            <rFont val="Tahoma"/>
            <family val="0"/>
          </rPr>
          <t xml:space="preserve">
Target needs to be measurable</t>
        </r>
      </text>
    </comment>
    <comment ref="C14" authorId="0">
      <text>
        <r>
          <rPr>
            <b/>
            <sz val="9"/>
            <rFont val="Tahoma"/>
            <family val="0"/>
          </rPr>
          <t>Tracey Hutchinson:</t>
        </r>
        <r>
          <rPr>
            <sz val="9"/>
            <rFont val="Tahoma"/>
            <family val="0"/>
          </rPr>
          <t xml:space="preserve">
Survey was done on population between the ages of 0 - 18 and only on children's rights </t>
        </r>
      </text>
    </comment>
    <comment ref="E8" authorId="0">
      <text>
        <r>
          <rPr>
            <b/>
            <sz val="9"/>
            <rFont val="Tahoma"/>
            <family val="2"/>
          </rPr>
          <t>Tracey Hutchinson:</t>
        </r>
        <r>
          <rPr>
            <sz val="9"/>
            <rFont val="Tahoma"/>
            <family val="2"/>
          </rPr>
          <t xml:space="preserve">
Government Gazette prints laws</t>
        </r>
      </text>
    </comment>
    <comment ref="C67" authorId="0">
      <text>
        <r>
          <rPr>
            <b/>
            <sz val="12"/>
            <rFont val="Tahoma"/>
            <family val="2"/>
          </rPr>
          <t>Tracey Hutchinson:</t>
        </r>
        <r>
          <rPr>
            <sz val="12"/>
            <rFont val="Tahoma"/>
            <family val="2"/>
          </rPr>
          <t xml:space="preserve">
Data to be verified</t>
        </r>
      </text>
    </comment>
  </commentList>
</comments>
</file>

<file path=xl/sharedStrings.xml><?xml version="1.0" encoding="utf-8"?>
<sst xmlns="http://schemas.openxmlformats.org/spreadsheetml/2006/main" count="679" uniqueCount="633">
  <si>
    <t>UNDAF 2013-2016 RESULTS MATRICES</t>
  </si>
  <si>
    <t xml:space="preserve">Indicators </t>
  </si>
  <si>
    <t>Baseline</t>
  </si>
  <si>
    <t>Targets</t>
  </si>
  <si>
    <t xml:space="preserve">Means of Verification </t>
  </si>
  <si>
    <t>Risks and Assumptions</t>
  </si>
  <si>
    <t>Role of Partners / Implementing Agencies</t>
  </si>
  <si>
    <t xml:space="preserve">Indicative Resources </t>
  </si>
  <si>
    <t>OUTCOME 1:</t>
  </si>
  <si>
    <t>Government Gazette</t>
  </si>
  <si>
    <t>Information not available</t>
  </si>
  <si>
    <t>Technical and functional capacity with Statutory bodies to advocate for policy development,  amendment or abolition</t>
  </si>
  <si>
    <t>No. of national development plans adopting a human rights approach</t>
  </si>
  <si>
    <t>KAP regarding human rights increased</t>
  </si>
  <si>
    <t>KAP Studies</t>
  </si>
  <si>
    <t>Stakeholders are willing to use participatory processes to ensure equity.</t>
  </si>
  <si>
    <t>Draft participatory plans developed established.</t>
  </si>
  <si>
    <t>Framework exist but not functional</t>
  </si>
  <si>
    <t>Framework functional</t>
  </si>
  <si>
    <t>Updated and resourced framework</t>
  </si>
  <si>
    <t>Platform exist for collaboration and network exist</t>
  </si>
  <si>
    <t>Key government Ministries collaborating to establish stronger inter-sectoral links on development issues and including with civil society</t>
  </si>
  <si>
    <t>No of collaborative activities implemented.</t>
  </si>
  <si>
    <t>No information available</t>
  </si>
  <si>
    <t>one plan  per year</t>
  </si>
  <si>
    <t>Draft plan</t>
  </si>
  <si>
    <t>Willingness to work together for the sake of development agenda</t>
  </si>
  <si>
    <t>Importance of independent body understood and resources made available</t>
  </si>
  <si>
    <t>Advocacy and collaboration at a high level to convince policy makers of the value of the body as well as the need to resource it.</t>
  </si>
  <si>
    <t>PRIORITY 2: PROMOTING ECONOMIC AND SOCIAL WELL-BEING, CITIZEN SECURITY AND JUSTICE</t>
  </si>
  <si>
    <t>OUTCOME 2:</t>
  </si>
  <si>
    <t>MOH Admin Data/ Annual Reports</t>
  </si>
  <si>
    <t xml:space="preserve">Government’s investment in the health sector in primary healthcare and on preventive health strategies and seek to create linkages across sectors to achieve this goal. </t>
  </si>
  <si>
    <t>U5Mortality Rate</t>
  </si>
  <si>
    <t>16.0/1,000 (MOH Admin Data 2010) 18.0 (PAHO DATA 2009)</t>
  </si>
  <si>
    <t>10/1,000</t>
  </si>
  <si>
    <t xml:space="preserve">Teen pregnancy rate </t>
  </si>
  <si>
    <t>16.9% (MOH Admin Data 2009)</t>
  </si>
  <si>
    <t>15/1,000</t>
  </si>
  <si>
    <t>% of health facilities delivering specific programs on NCD</t>
  </si>
  <si>
    <t>% of population covered by specific health care networks</t>
  </si>
  <si>
    <t>30% covered by NHI that has specific network (NHI 2011)</t>
  </si>
  <si>
    <t>Increase by 20%</t>
  </si>
  <si>
    <t xml:space="preserve">MICS </t>
  </si>
  <si>
    <t>Advocate for  both financial and technical support to civil society organisations that address critical health related issues affecting women and children and, especially those that provide access to protective environments for pregnant teenagers and young women who are vulnerable to, or are victims of, gender-based violence and/or HIV.</t>
  </si>
  <si>
    <t>22.8% (NPA)</t>
  </si>
  <si>
    <t>One from Private</t>
  </si>
  <si>
    <t>one per health district</t>
  </si>
  <si>
    <t>Number of sexually active young women reporting the use of a modern contraceptive method to prevent unplanned pregnancy</t>
  </si>
  <si>
    <t xml:space="preserve"># health facilities with water storages meeting safety standards </t>
  </si>
  <si>
    <t>25% of the hospitals (MOH 2010)</t>
  </si>
  <si>
    <t>100% in five years</t>
  </si>
  <si>
    <t>Reform the system for the allocation of financial resources to schools and health facilities to facilitate child friendly environment with an emphasis on WASH</t>
  </si>
  <si>
    <t>Collaborate with MOH, MOE, SIF, NCFC and NEMO to promote WASH</t>
  </si>
  <si>
    <t xml:space="preserve">Proportion of schools that meet international WASH standards </t>
  </si>
  <si>
    <t>MoE Admin Data/ Annual Abstract of Educational Statistics.</t>
  </si>
  <si>
    <t>Campaign products</t>
  </si>
  <si>
    <t>%  of primary and secondary schools that have met international standards for WASH ( access to water, clear water storage,  quantities of facilities, toilets for children with disabilities, number of children with hand washing pipes, soap and toilet paper provided)</t>
  </si>
  <si>
    <t>2.3 % Rural( No Access)-Water 88% clean water storage - 70% quantities- 13% toilets for disabilities, -50%- hand washing points,-71.6% soap</t>
  </si>
  <si>
    <t>0 % Rural( No Access)-Water 100% clean water storage - 100% quantities- 100% toilets for disabilities, -100%- hand washing points,-100% soap</t>
  </si>
  <si>
    <t>WASH Survey</t>
  </si>
  <si>
    <t>Improve delivery of medical care to elderly persons</t>
  </si>
  <si>
    <t>Collaborate with NCA and MOH</t>
  </si>
  <si>
    <t>TBD</t>
  </si>
  <si>
    <t>Health services for rural communities including proper staffing and equipping of clinics which have been constructed.</t>
  </si>
  <si>
    <t>Promote improved access to efficient health services in rural communities</t>
  </si>
  <si>
    <t># of health facilities implementing community based IMCI strategy to improve health care among children</t>
  </si>
  <si>
    <t>At least two per health district</t>
  </si>
  <si>
    <t>Strengthened  capacity of outreach workers (CNs and TBAs) at national, subnational and local levels on maternal and new born care</t>
  </si>
  <si>
    <t>Support strengthening of district health systems and delivery strategies using integrated campaigns, Child Health days and other similar approaches combining health , nutrition WASH and ECD interventions</t>
  </si>
  <si>
    <t>Number of iron folate or micronutrient supplementation programs for prevention of iron folate deficiency in pregnant and lactating women</t>
  </si>
  <si>
    <t>Nutrition survey 2011</t>
  </si>
  <si>
    <t>Nutrition survey OR MICS 2016</t>
  </si>
  <si>
    <t>Health barriers and bottlenecks created due to access and social norms addressed</t>
  </si>
  <si>
    <t>Analysis of health systems bottlenecks (including future risks that could create new barriers) on supply and demand side, with a focus on reaching the poor and marginalized communities</t>
  </si>
  <si>
    <t xml:space="preserve">Early antenatal visits </t>
  </si>
  <si>
    <t>Advocate for improved access to health facilities with proper staffing and equipment in rural communities</t>
  </si>
  <si>
    <t>Percentage of babies born to pregnant women with syphilis infection tested for congenital syphilis</t>
  </si>
  <si>
    <t>Health expenditure as a percentage of GDP.</t>
  </si>
  <si>
    <t>Coordination and networking with MOH and the private sector</t>
  </si>
  <si>
    <t xml:space="preserve">OUTCOME 3: </t>
  </si>
  <si>
    <t>pre-52.2; Primary-42.5%;Secondary -29.7% (NPA)</t>
  </si>
  <si>
    <t>Per-70%; Primary-75%; Secondary-60%</t>
  </si>
  <si>
    <t>No. of new ECD facilities in operation</t>
  </si>
  <si>
    <t>Teaching/ learning processes to ease transition from home to school encouraged</t>
  </si>
  <si>
    <t>No. of  new QCFS in operation</t>
  </si>
  <si>
    <t>Physical health, cognitive development and learning readiness for children.</t>
  </si>
  <si>
    <t>Net enrolment rate (primary an secondary)</t>
  </si>
  <si>
    <t>Pre- 33.7 % ;Primary- 84%. Secondary-40.7%</t>
  </si>
  <si>
    <t>Per-50%; Primary-100%; Secondary-90%</t>
  </si>
  <si>
    <t>Net attendance rate (primary and secondary)</t>
  </si>
  <si>
    <t>% of boys and girls in  quality of  new learning opportunities and facilities for children 0-8 years.</t>
  </si>
  <si>
    <t>40% (3-4 year olds)</t>
  </si>
  <si>
    <t>UNICEF and Caribbean countries support ECD access; MOH and CDB project includes ECD; UB continues to support teaching training including for ECD; MOHSDT continues to support expansion of ECD experiences at the community level</t>
  </si>
  <si>
    <t>Net enrolment ratio</t>
  </si>
  <si>
    <t>Campaigns supported to prevent and reduce school drop-outs and promote positive learning</t>
  </si>
  <si>
    <t xml:space="preserve"> Care Belize expands operations to support work with boys and girls with disabilities; MOHSDT and the Office of the Special Envoy and Women and Children continue to advocate for their rights and mobilize resources; the MOH increases focus on district education to achieve equity including for children with disabilities. UNICEF supports the effort as part of a sub-regional effort. </t>
  </si>
  <si>
    <t>Repetition rate</t>
  </si>
  <si>
    <t>Primary- 6.5%. Secondary-9.0%</t>
  </si>
  <si>
    <t>Primary- 5%; Secondary-5%</t>
  </si>
  <si>
    <t xml:space="preserve">Completion rate </t>
  </si>
  <si>
    <t>Primary- 47.3%; Secondary-61.9%</t>
  </si>
  <si>
    <t>Primary-60%; Secondary-60%</t>
  </si>
  <si>
    <t xml:space="preserve">Drop out rate </t>
  </si>
  <si>
    <t>Draft policy accompanied by concrete strategies/mechanisms and adequate budget to address cost and other barriers to primary education</t>
  </si>
  <si>
    <t>N/A</t>
  </si>
  <si>
    <t>At least one policy on disabilities and one policy on drop-outs; budgetary allocation for  disabilities</t>
  </si>
  <si>
    <t>Report of Budget Analysis</t>
  </si>
  <si>
    <t>Participatory Budget assessments are of interest to all partners</t>
  </si>
  <si>
    <t>1 Assessment study</t>
  </si>
  <si>
    <t>Draft Report</t>
  </si>
  <si>
    <t>Schools enrol children with disabilities and resources exist for diagnosis needs</t>
  </si>
  <si>
    <t>Collaboration between MOE and CARE with support of UNICEF and other agencies</t>
  </si>
  <si>
    <t>Educator, parents, communities are knowledgeable of CFS.. Standards established for "child friendly' architecture, equipment and design</t>
  </si>
  <si>
    <t>MOH with support from UNICEF, CDB continues to expand support to increase number and quality of QCFS and that the with support of MOWs, UNICEF and other donors can expand the number of facilities in schools</t>
  </si>
  <si>
    <t>Enforcement procedures against corporal punishment in schools</t>
  </si>
  <si>
    <t xml:space="preserve">Most schools enforcing </t>
  </si>
  <si>
    <t>All schools</t>
  </si>
  <si>
    <t>MoE Annual Report</t>
  </si>
  <si>
    <t>Strengthened school inspectorate programmed</t>
  </si>
  <si>
    <t>MOH enforces corporal punishment policy and alternatives forms of disciplining with necessary training</t>
  </si>
  <si>
    <t>% of schools reached with environmental education or climate change adaptation plans integrated into curricula as part of HFLE</t>
  </si>
  <si>
    <t>Environment or climate change is viewed as an integral component to CFS</t>
  </si>
  <si>
    <t>MOE is implementing the HFLE curriculum in which environmental component is taught; that NGOs at the Community receive support from agencies for adaptation and emergency preparedness</t>
  </si>
  <si>
    <t>No known impact assessment studies</t>
  </si>
  <si>
    <t>Draft assessment of on-going social protection programmes and capacities on well-being of boys and girls</t>
  </si>
  <si>
    <t>Draft assessment report</t>
  </si>
  <si>
    <t>Number of public education campaigns promoting healthy lifestyles targeting children, adolescents and young people in all settings</t>
  </si>
  <si>
    <t>1/district/year</t>
  </si>
  <si>
    <t>Resources are made available to maintain campaigns in the districts; support at district level for healthy lifestyle campaigns</t>
  </si>
  <si>
    <t>Agencies support thematic areas for the promotion of healthy lifestyles; NGOs, CBOs, private sector fosters healthy lifestyles</t>
  </si>
  <si>
    <t>x% of 566 schools</t>
  </si>
  <si>
    <t>50% of 566 schools</t>
  </si>
  <si>
    <t>Teachers trained in the delivery of the curriculum; curriculum time-tabled</t>
  </si>
  <si>
    <t>Inter-agency promotion of the HFLE curriculum in all primary and secondary schools</t>
  </si>
  <si>
    <t># HFLE trained teachers delivering HFLE ; # of community leaders delivering HFLE</t>
  </si>
  <si>
    <t>Draft report of SRH needs of vulnerable population; Mapping of community-led organizations engaged in SRH</t>
  </si>
  <si>
    <t>Inter-agency promotion of a capacity development to promote widespread use of the HFLE curriculum</t>
  </si>
  <si>
    <t>OUTCOME 4:</t>
  </si>
  <si>
    <t>Approved and resourced framework for violence and crime prevention</t>
  </si>
  <si>
    <t>One comprehensive report developed with focus on violent areas affecting the most excluded boys, girls women and their families</t>
  </si>
  <si>
    <t>Approved draft documents</t>
  </si>
  <si>
    <t>Willingness to incorporate input and accept the support of the UN in a joint action  to stop violence in the most excluded  and vulnerable communities</t>
  </si>
  <si>
    <t xml:space="preserve">Draft legislative reforms and policies developed to strengthen the protection system </t>
  </si>
  <si>
    <t>No. of legislative reforms and policies adopted; no. of recommendations from functional reviews implemented</t>
  </si>
  <si>
    <t>MOHSDT and other Ministries will be in a position to put key legislative reforms on the national agenda for clearance and approval</t>
  </si>
  <si>
    <t>Inter-agency collaboration among MOHSDT, MOE, MOH, Restore to promote inter-sectoral collaboration to facilitate the development of draft policies and UN inter-agency collaboration to support same</t>
  </si>
  <si>
    <t>Draft guidelines, practices and management mechanisms in place to ensure scale up of practices for the most disadvantaged</t>
  </si>
  <si>
    <t>Stakeholders willing to share practices and build practical solutions; coordination mechanisms are in place to facilitate scale</t>
  </si>
  <si>
    <t>Visual communications products; media features articles are rights-based</t>
  </si>
  <si>
    <t>Visual communications products; workshop reports; training content</t>
  </si>
  <si>
    <t>Excellent opportunity for inter-sectoral collaboration at a national level to build communications strategies that cut across several sectors and help change norms</t>
  </si>
  <si>
    <t>OUTCOME 5:</t>
  </si>
  <si>
    <t xml:space="preserve">No. of national social policies that are evidence-based and designed to improve the social well-being of the most vulnerable boys, girls, and their families </t>
  </si>
  <si>
    <t>No current record</t>
  </si>
  <si>
    <t>No., type and relevance of social policies developed to reach the most vulnerable</t>
  </si>
  <si>
    <t>Draft policies at national and subnational level</t>
  </si>
  <si>
    <t>Ability to have easy access to current evidence from SIB;UB Policy observatory analysing the existing data and making available and effort taken to apply to policy formation.</t>
  </si>
  <si>
    <t>Collaboration among line Ministries, SIB and UB to generate data, analyse and share and develop guidance for national policy</t>
  </si>
  <si>
    <t>Agency identified to help create a culture of M&amp;E; strategic plan including training plan developed and in implementation</t>
  </si>
  <si>
    <t>Lead agency functional; strategic plan drafted; training plan; networking meeting held</t>
  </si>
  <si>
    <t>Draft strategic plan; draft training plan; networking meeting minutes</t>
  </si>
  <si>
    <t>Resources available to foster a culture of M&amp;E; M&amp;E will be integrated into social development plans and implemented; time is made available to foster a culture of M&amp;E</t>
  </si>
  <si>
    <t>M&amp;E and planners from line Ministries willing to make time to develop skills and culture for M&amp;E; leadership of Ministries ensure that M&amp;E is well-integrated into development plans; collaboration between UN agencies and the UB/UWI to strengthen capacity along with SIB</t>
  </si>
  <si>
    <t>Policy Observatory established and implementation plan and strategy approved</t>
  </si>
  <si>
    <t>Policy Observatory functioning; engaging public discussions held;  students engaging in policy studies; analysis of existing and new data for policy formation</t>
  </si>
  <si>
    <t>No., type and relevance of research, policy-oriented events influencing national policy; no. and type of courses for students</t>
  </si>
  <si>
    <t>Research reports, policy events, policy analysis and national policy documents; courses on social policy</t>
  </si>
  <si>
    <t>UB research and policy agenda is relevant to national development agenda; that policy makers and decision-makers collaborate with UB to shape national policy</t>
  </si>
  <si>
    <t>PRIORITY 3: ENVIRONMENTAL AND NATURAL RESOURCE MANAGEMENT, DISASTER RISK REDUCTION AND CLIMATE CHANGE MAINSTREAMED INTO PUBLIC POLICIES AND DEVELOPMENT PROCESSES</t>
  </si>
  <si>
    <t xml:space="preserve">OUTCOME 6: </t>
  </si>
  <si>
    <t>MDG GOAL and DECLARATION: 1 - 8: We rededicate ourselves to respect for the equal rights of all without distinction as to race, sex, language, or religion</t>
  </si>
  <si>
    <t>HORIZON 2030:  BELIZE FOR ALL</t>
  </si>
  <si>
    <r>
      <t xml:space="preserve">10 </t>
    </r>
    <r>
      <rPr>
        <sz val="12"/>
        <color indexed="8"/>
        <rFont val="Arial Narrow"/>
        <family val="2"/>
      </rPr>
      <t xml:space="preserve">key stakeholders in each selected district benefit from specific training to enhance skills for youth development </t>
    </r>
  </si>
  <si>
    <t>HORIZON 2030: Caring for the natural environment as the source and basis of economic and social progress</t>
  </si>
  <si>
    <t>MDG GOAL AND DECLARATION 7:  ENSURE ENVIRONMENTAL SUSTAINABILITY</t>
  </si>
  <si>
    <t>Capacity Assessment of Belize Human Rights Reporting Capabilities (UNDP) main findings: lack of clarity of mandates of relevant Ministries; the conventions are insufficiently mainstreamed into the work of the Ministries</t>
  </si>
  <si>
    <t>Universal Periodic Review (Adoption in the Plenary: 23 September 2009), which identifies 46 areas, out of which Belize’s responses to recommendations accept 36.</t>
  </si>
  <si>
    <t>0.72% (2015)</t>
  </si>
  <si>
    <t>80% (2015)</t>
  </si>
  <si>
    <t>Horizon 2030: HEALTHY AND PRODUCTIVE CITIZENS THROUGHOUT THE LIFECYCLE</t>
  </si>
  <si>
    <t>3 Community-based organizations focussed on peace-building initiatives among youth; one fully-functional wrap-around centre for employment and job skills development in SBC;</t>
  </si>
  <si>
    <t>South-South Cooperation and Capacity Development Assessment conducted for three(3) community-based organizations</t>
  </si>
  <si>
    <t>Community leaders willing to engage in softer-side of crime prevention focused on building community resilience.</t>
  </si>
  <si>
    <t xml:space="preserve">Inter-agency planning and coordination group develop a joint strategy to share and adopt best practices including resource mobilization efforts to empower high risk communities to reduce vulnerability to crime and violence. </t>
  </si>
  <si>
    <t>MNRE, MAF, MED, MoF, MoT, MoH, MoE, MoW NEMO, UB, NCCC, Civil Society/ ENGO's</t>
  </si>
  <si>
    <t>No. of community based DRR plans in place  reflecting increased understanding of gender concerns</t>
  </si>
  <si>
    <t>Belize has not yet articulated its strategy for green growth/ green development. Actions supporting green development are instead carried out on an ad hoc basis and is scattered across the various development sectors.  A number of financial and political barriers still exists inhibiting the complete acceptance of green growth as a viable alternative for the country of Belize.</t>
  </si>
  <si>
    <t xml:space="preserve">*  Assumption: Continued interest by national authorities to chart a green development track for the country of Belize
* Assumption: Barriers for technology transfer removed
</t>
  </si>
  <si>
    <t>MDG GOAL AND DECLARATION: 8</t>
  </si>
  <si>
    <t xml:space="preserve">PRIORITY 4: DEMOCRATIC GOVERNANCE </t>
  </si>
  <si>
    <t>Existence of Plans of actions to implement conventions provisions</t>
  </si>
  <si>
    <t>At least 75% of reports are completed and current</t>
  </si>
  <si>
    <t>Government is committed to implementing actions and complies with standards established in international obligations</t>
  </si>
  <si>
    <t>Ministries of: Foreign Affairs, Human Development and Social Transformation, Office of the Attorney General, Ministry of Economic Development</t>
  </si>
  <si>
    <t>Concluding comments</t>
  </si>
  <si>
    <t># of reports prepared and submitted</t>
  </si>
  <si>
    <t>No. of  institutional structures for policy  planning, implementation, budgeting  and coordination at the national and local levels established and/or strengthened</t>
  </si>
  <si>
    <t xml:space="preserve">  % of budget allocated to key ministries with responsibilities to coordinate planning needs to be established</t>
  </si>
  <si>
    <t xml:space="preserve">Reports from Ministry Finance and Planning Units </t>
  </si>
  <si>
    <t>Coordinating function of the National Human Development Advisory Committee is still deemed relevant and this body continues to function.</t>
  </si>
  <si>
    <t>No. of inter-sectoral plans and strategies that are developed from a national inter-sectoral data system</t>
  </si>
  <si>
    <t>A  single beneficiary   system along with ministry data collection systems exist.</t>
  </si>
  <si>
    <t>Inter-sectoral planning, and coordination reports</t>
  </si>
  <si>
    <t xml:space="preserve"> Institutional capacity to integrate and maintain structures exist</t>
  </si>
  <si>
    <t>No. of staff with specialist functions trained</t>
  </si>
  <si>
    <t>Project management report</t>
  </si>
  <si>
    <t>Lack of commitment to update and manage system</t>
  </si>
  <si>
    <t>Graduation and records of certification</t>
  </si>
  <si>
    <t>High staff retention to ensure that skill within the public service is constant.</t>
  </si>
  <si>
    <t>UNCAC available for signature and ratification</t>
  </si>
  <si>
    <t>Lack of political will to adopt convention and to define specific plan of action to implement</t>
  </si>
  <si>
    <t>Ministries of the Attorney General, Auditor General, National Assembly, Contractor General</t>
  </si>
  <si>
    <t xml:space="preserve">Leadership and commitment exist to strengthen the Auditor General's Office </t>
  </si>
  <si>
    <t>To be established in 2012</t>
  </si>
  <si>
    <t>Project Reports</t>
  </si>
  <si>
    <t># of stakeholders  including non-state actors participating in national budget processes</t>
  </si>
  <si>
    <t>Civil Society organizations are consulted by line ministries to respond to budget calls.</t>
  </si>
  <si>
    <t>Stakeholders including non-state actors utilizing mechanisms to influence policy implementation and allocation of resources by Ministry of Finance</t>
  </si>
  <si>
    <t>Annual Budget</t>
  </si>
  <si>
    <t>Mechanisms to engage non-state actors in the budget process are strengthened and utilized.</t>
  </si>
  <si>
    <t># of ministries with functional gender mainstreaming strategies developed and implemented</t>
  </si>
  <si>
    <t>Gender Focal Points identified in each ministry</t>
  </si>
  <si>
    <t>Ministry Reports</t>
  </si>
  <si>
    <t>Commitment from senior officers within ministries</t>
  </si>
  <si>
    <t>Proportion of seats held by women in national parliament and local councils</t>
  </si>
  <si>
    <t>CEDAW Periodic Reports</t>
  </si>
  <si>
    <t>Resources to support gender desk exist; Government is committed to instituting temporary special measures for women in leadership position.</t>
  </si>
  <si>
    <t># of consultations and advocacy initiatives implemented by key stakeholders</t>
  </si>
  <si>
    <t>National Advocacy activities  developed around select days of observance</t>
  </si>
  <si>
    <t>At least two stakeholder advocacy initiatives per quarter</t>
  </si>
  <si>
    <t>National Reports; media coverage</t>
  </si>
  <si>
    <t xml:space="preserve">NGO and civil society organization strengthen their communication and outreach capacities to promote relevant messaging. </t>
  </si>
  <si>
    <t># of prosecutors receive basic and continuing legal education</t>
  </si>
  <si>
    <t xml:space="preserve">Police and civilian prosecutors receive inadequate legal training before being assigned to work in a magistrate court. Public prosecutors do not receive continuing legal education. </t>
  </si>
  <si>
    <t>ABA ROLI prosecutorial reform index and reporting</t>
  </si>
  <si>
    <t xml:space="preserve">Pool of qualified personnel available, resources to ensure continuous legal education. </t>
  </si>
  <si>
    <t>Improved coordination between investigative and prosecutorial  systems to improve case management</t>
  </si>
  <si>
    <t>Protocols facilitating investigative and prosecutorial coordination developed</t>
  </si>
  <si>
    <t>Mechanisms for Inter-institutional planning and resource mobilization are strengthened.</t>
  </si>
  <si>
    <t># of justice and security institutions produce fully budgeted work-plans to implement aspects of RESTORE Belize.</t>
  </si>
  <si>
    <t xml:space="preserve"># community-level groups consisting of local law enforcement, justice and community leaders set up to improve safety and security. </t>
  </si>
  <si>
    <t xml:space="preserve"> Community-level groups that currently exist in high-risk regions and providing interventions that reduce vulnerability to crime and violence</t>
  </si>
  <si>
    <t>National budget strategy, RESTORE Belize Report</t>
  </si>
  <si>
    <t>Data to track and report on progress is available, accessible and accurate; Budgetary allocations for the security and justice sectors are adequate</t>
  </si>
  <si>
    <t>Strengthened capacity of state and non-state actors to implement and maintain community level citizen security mechanisms</t>
  </si>
  <si>
    <t>State and non-state actors are engaged in the implementation of community-based citizen security initiatives</t>
  </si>
  <si>
    <t xml:space="preserve">Training records/results  for prosecutors  </t>
  </si>
  <si>
    <t xml:space="preserve">Security and justice remain political priorities and receive adequate and sustainable budgetary allocations. </t>
  </si>
  <si>
    <t>MDG GOALS AND DECLARATION: 4,5,6, 7</t>
  </si>
  <si>
    <t xml:space="preserve">Existence of a coordinated system of prosocial opportunity development for at-risk youths
Employment skills for at-risk youths programmes developed
Counselling (legal, life skills and works kills training) services established 
</t>
  </si>
  <si>
    <t>RESTORE Belize strategy developed. Work plans under formulation but not yet budgeted.</t>
  </si>
  <si>
    <t>RESTORE Belize secretariat work plan and budget allocations per implementing agency</t>
  </si>
  <si>
    <t xml:space="preserve">Work planning in the justice and security sector is coordinated and linked to the budget process </t>
  </si>
  <si>
    <t>Family And Children's Act and CRC</t>
  </si>
  <si>
    <t xml:space="preserve">PRIORITY 1: ADVANCING HUMAN RIGHTS WITH EQUITY, EQUALITY AND NON-DISCRIMINATION </t>
  </si>
  <si>
    <t>Family And Children's Act plus domestic legislation with 8 major changes</t>
  </si>
  <si>
    <t>No of reports submitted to United Nations on time, in line with the treaties to which Belize is a party.</t>
  </si>
  <si>
    <t>No of overdue reports should be submitted by 2016.</t>
  </si>
  <si>
    <t>Willingness of State to submit report on time</t>
  </si>
  <si>
    <t>National counterparts adopting  a human rights approach</t>
  </si>
  <si>
    <t xml:space="preserve">% of citizen knowledgeable of human rights principles and standards </t>
  </si>
  <si>
    <t>Establishment of a national human rights institution in conformity with the Paris principles</t>
  </si>
  <si>
    <t>Ombudsman office trained and support</t>
  </si>
  <si>
    <t xml:space="preserve">Line ministries would need to provide the political banking to support such an institute and the UN to support with technical assistance </t>
  </si>
  <si>
    <t>Number of capacity building workshops on laws promoting cultural rights and diversity.</t>
  </si>
  <si>
    <t>2005 Convention on the Protection and Promotion of the Diversity of Cultural Expressions not yet ratified.</t>
  </si>
  <si>
    <t>Mobilization of civil society, including local communities and NGOs in the development of cultural policy and laws promoting cultural rights and diversity.</t>
  </si>
  <si>
    <t>Cultural diversity action plans developed through a participatory process.</t>
  </si>
  <si>
    <t>Number of Culture UNESCO Conventions ratified.</t>
  </si>
  <si>
    <t>Recommendations of the 2001 Universal Declaration on Cultural Diversity not fully implemented.</t>
  </si>
  <si>
    <t>Cultural rights and diversity well reflected in the national cultural policy document.</t>
  </si>
  <si>
    <t>National Institute of Culture and History supported at local level</t>
  </si>
  <si>
    <t xml:space="preserve">Government of Belize implements UPR recommendations </t>
  </si>
  <si>
    <t>Second UPR review of Belize that will take place in 2013</t>
  </si>
  <si>
    <t>Willingness of Government and non-Governmental actors to engage, make use of human rights based evidence in policy planning</t>
  </si>
  <si>
    <t>No of civil society organizations trained on the use of international UN human rights machinery</t>
  </si>
  <si>
    <t>No of special rapporteurs reports to the Human Rights Council makes reference to Belize. No of shadow reports to the human rights treaty bodies.</t>
  </si>
  <si>
    <t>Civil society are better equipped to use make use of the UN system to claim their rights</t>
  </si>
  <si>
    <t>UN public reports</t>
  </si>
  <si>
    <t>Data collected on a routine basis from the antenatal clinic attendees (under the technical supervision of the MCH Department of MOH).</t>
  </si>
  <si>
    <t>Insufficient coordination, capacity and resources to sustainably support water boards and environmental health officers.</t>
  </si>
  <si>
    <t>90% Rural water coverage (MDG Report, 2010)</t>
  </si>
  <si>
    <t>Build strategic planning capacity of water boards along  with implementation of benchmark indicators informed by a robust monitoring and evaluation system</t>
  </si>
  <si>
    <t xml:space="preserve">Number of health facilities with specific programs targeting elders </t>
  </si>
  <si>
    <t>3 districts ( x % of population covered at country level)</t>
  </si>
  <si>
    <t>6 districts (x+y% population covered )</t>
  </si>
  <si>
    <t xml:space="preserve">Proportion of health facilities using approved MCH standards and quality assurance mechanism </t>
  </si>
  <si>
    <t>TBD based on quality assessment standards/mechanisms</t>
  </si>
  <si>
    <t>at least 80% of health facilities used approved MCH standards</t>
  </si>
  <si>
    <t xml:space="preserve">maternal mortality rate </t>
  </si>
  <si>
    <t>53.7 x 100,000 (Moh 2010)</t>
  </si>
  <si>
    <t>10 x 100,000</t>
  </si>
  <si>
    <t>% of trained and certified teachers (pre, primary, secondary) and caregivers</t>
  </si>
  <si>
    <t>UNICEF and Caribbean country offices support a sub-regional thrust to support reform of education with a focus on the most disadvantaged. UNDP and UNICEF support the WASH in schools and sub-national partnerships continue to emphasise quality education and inter-cultural bilingual education. UNESCO supports the training of uncertified primary school teachers in collaboration with MoE.</t>
  </si>
  <si>
    <t>Output 3.1 Technical support and advocacy to increase access to quality learning opportunities and facilities for children between the ages of 0-4 years (UNICEF, UNESCO)</t>
  </si>
  <si>
    <t>UNESCO (USD$100,000)</t>
  </si>
  <si>
    <t xml:space="preserve">Training opportunities are available; MOE project reports </t>
  </si>
  <si>
    <t xml:space="preserve">Proportion of ECD teachers trained; % of primary school teachers certified </t>
  </si>
  <si>
    <t xml:space="preserve">52% or 300 primary school teachers not certified </t>
  </si>
  <si>
    <t xml:space="preserve">75%; at least 200 primary school teachers trained and certified </t>
  </si>
  <si>
    <t>Output 3.2 Technical support to increase skilled teacher and caregiver capacity for education of children ages 0-4 years and in primary school with sensitivity to cultural and ethnic differences (UNICEF, UNESCO)</t>
  </si>
  <si>
    <t xml:space="preserve">Assessment of children with disabilities in the school system; mapping needs of persons with disabilities </t>
  </si>
  <si>
    <t>Output 3.4 Develop institutional capacity for management and integration of children with disabilities in mainstream education systems as well as the  capacity for diagnosis and rehabilitation including links with Caribbean territories (UNICEF)</t>
  </si>
  <si>
    <t xml:space="preserve">Percentage of schools implementing  comprehensive age-appropriate life skills education.                                               </t>
  </si>
  <si>
    <t>No of community-led organizations engaged in reaching the most vulnerable with SRH including HIV education within the HFLE framework</t>
  </si>
  <si>
    <t xml:space="preserve">one yearly </t>
  </si>
  <si>
    <t>Reports from Ministry of Health</t>
  </si>
  <si>
    <t>Existence of draft national frameworks for violence prevention and capacity development identifying the UN contribution based on CARICOM and SICA frameworks</t>
  </si>
  <si>
    <t xml:space="preserve">Gender based violence surveillance system producing at least one report a year </t>
  </si>
  <si>
    <t>Inter-agency collaboration required among civil society organisations and national bodies; inter-agency coordination and support among UN agencies such as UNFPA, UNICEF, UNAIDS, PAHO/WHO, UNODC and UNDP</t>
  </si>
  <si>
    <t>TVET and skills policy revised and reformulated</t>
  </si>
  <si>
    <t>Existing TVET policy not comprehensive</t>
  </si>
  <si>
    <t xml:space="preserve">UB to profile the work of the Policy Observatory and the value of continued development of professionals as well as actively seeking national collaboration for policy development. Line Ministries to make use of UB's services to shape research agenda and seek policy advice. UN agencies to provide support to strengthening research and analysis capacities </t>
  </si>
  <si>
    <t>MNRE, MED,MAF, Local ENGO’s, NEMO, MLLGRD, NAVCO, FAO, UNESCO, PAHO/WHO, UNDP</t>
  </si>
  <si>
    <t xml:space="preserve">NEMO, MED, Red Cross, NAVCO, local village and city councils, MLLGRD, UB, UNESCO </t>
  </si>
  <si>
    <r>
      <t xml:space="preserve">*  </t>
    </r>
    <r>
      <rPr>
        <sz val="11"/>
        <color indexed="8"/>
        <rFont val="Arial Narrow"/>
        <family val="2"/>
      </rPr>
      <t>Extent to which national planning ministries consider  green growth and low carbon development within national development plans                                        *  No. of positive response actions by Government to promote green growth</t>
    </r>
  </si>
  <si>
    <t># of laws developed or revised and  presented in the National Assembly to support national and international obligations on anti-corruption; definition of a specific POA to implement UNCAC; implementation capacities strengthened</t>
  </si>
  <si>
    <t>UNCAC presented in the National Assembly; awareness at the governmental level and among the representatives raised on the importance of UNCAC</t>
  </si>
  <si>
    <t xml:space="preserve"> Existence of Anti-Corruption related norms contained in the Public Life Act </t>
  </si>
  <si>
    <t xml:space="preserve">HORIZON 2030: DEMOCRACTIC GOVERNANCE </t>
  </si>
  <si>
    <t>UNDP (USD$300,000)  UNESCO (USD$10,000)</t>
  </si>
  <si>
    <t>Output 4.2 Support provided to enhance capacity for the implementation of adolescent and youth development policies (UNODC, UNDP, IFAD)</t>
  </si>
  <si>
    <t>Output 4.3. Develop  TVET and skills training policy to respond to the needs of the labour market (UNESCO,ILO)</t>
  </si>
  <si>
    <t>To be determined once Baseline Study is ready</t>
  </si>
  <si>
    <t>CU reports</t>
  </si>
  <si>
    <t>Adolescent, youth and their families understand importance of savings for a better future</t>
  </si>
  <si>
    <t>Credit Unions</t>
  </si>
  <si>
    <t># of poor adolescents and youths that hold a Credit Union savings account to help finance training and/or entrepreneurship activities</t>
  </si>
  <si>
    <t>Agency introducing M&amp;E practices in the process of assessing/supervising Credit Unions</t>
  </si>
  <si>
    <t xml:space="preserve">No structured M&amp;E activities and processes in place </t>
  </si>
  <si>
    <t xml:space="preserve">1 Agency </t>
  </si>
  <si>
    <t>M&amp;E reports from agency</t>
  </si>
  <si>
    <t>Human resources available within Agency to carry out M&amp;E activities</t>
  </si>
  <si>
    <t>Belize Credit Union League</t>
  </si>
  <si>
    <t>Output 6.2 Strengthened national and local capacities for the planning and implementation of climate change adaptation measures to reduce vulnerability in Belize’s productive and social sectors, as well as in key ecosystems (UNDP, UNEP, FAO, UNESCO, IAEA)</t>
  </si>
  <si>
    <t>Plan exists to reach vulnerable populations with HFLE; and  teaching institutions adopt the HFLE curriculum as part of teacher training</t>
  </si>
  <si>
    <t>Draft guidelines, documentation of practices and capacity development to workshops held</t>
  </si>
  <si>
    <t>National TVET Institutions, MOE and to coordinate to revise and reformulate TVET policy</t>
  </si>
  <si>
    <t>Establishment / existence of M &amp; E Plan</t>
  </si>
  <si>
    <t>Ministries of: Economic Development, Human Development and Social Transformation, Labour Local Government and Rural Development, National Security and Police; Ministry of Health, National Association of Village Councils</t>
  </si>
  <si>
    <t># of organizations implementing advocacy initiatives aimed at public accountability and transparency; # of sensitization campaigns designed and implemented</t>
  </si>
  <si>
    <t>The media practitioners participate in requisite training to build reporting and investigative journalism competencies and reports on the findings of the Corruption in Public Life Act</t>
  </si>
  <si>
    <t>Stakeholders willing to dedicate time to building communications capacity despite heavy workloads; resources made available to follow up training with strong communication products</t>
  </si>
  <si>
    <t xml:space="preserve">Advocate for and support leveraging or resources for maternal and under 5 mortality reduction, water and sanitation and hygiene education (WASH) and nutrition and early childhood development (ECD) in partnership with national government, global funds and other partnerships </t>
  </si>
  <si>
    <t xml:space="preserve">Collaborate with MLLGRD, SIF, MED, NAVCO,SIB to build planning, monitoring and evaluation capacity within rural water and sanitation sector.   </t>
  </si>
  <si>
    <t>No of schools implementing  comprehensive age-appropriate life skills education.</t>
  </si>
  <si>
    <t xml:space="preserve">OUTCOME 7 : </t>
  </si>
  <si>
    <t xml:space="preserve">UNDP </t>
  </si>
  <si>
    <t xml:space="preserve">UNESCO </t>
  </si>
  <si>
    <t xml:space="preserve">UNICEF </t>
  </si>
  <si>
    <t xml:space="preserve">PAHO/WHO </t>
  </si>
  <si>
    <t xml:space="preserve">UNFPA </t>
  </si>
  <si>
    <t xml:space="preserve">UNAIDS </t>
  </si>
  <si>
    <t xml:space="preserve">UNODC </t>
  </si>
  <si>
    <t>IFAD</t>
  </si>
  <si>
    <t xml:space="preserve">FAO </t>
  </si>
  <si>
    <t xml:space="preserve">ILO </t>
  </si>
  <si>
    <t xml:space="preserve">OHCHR </t>
  </si>
  <si>
    <t>UNEP</t>
  </si>
  <si>
    <t xml:space="preserve">TOTAL </t>
  </si>
  <si>
    <t xml:space="preserve">UNWOMEN </t>
  </si>
  <si>
    <t xml:space="preserve">WMO </t>
  </si>
  <si>
    <t>UNCTAD</t>
  </si>
  <si>
    <t>ICAO</t>
  </si>
  <si>
    <t>WIPO</t>
  </si>
  <si>
    <t xml:space="preserve">IAEA </t>
  </si>
  <si>
    <t xml:space="preserve">UNIDO </t>
  </si>
  <si>
    <t xml:space="preserve">No of national laws amended to meet international standards and the recommendations made by the international human rights mechanisms.  </t>
  </si>
  <si>
    <t>At least 3 new policies meeting international human right s standards</t>
  </si>
  <si>
    <t>No of policies meeting international human rights standards</t>
  </si>
  <si>
    <t>Early antenatal visit rate</t>
  </si>
  <si>
    <t xml:space="preserve">Output 1.4 Capacity development and south-south cooperation fostered to the National institute of Culture and Heritage to support culturally diverse and participatory plans of action to promote equal rights (UNICEF, UNESCO) </t>
  </si>
  <si>
    <t xml:space="preserve">UNFPA (USD$60,000)  </t>
  </si>
  <si>
    <t>*  Project reports                          *  Training reports                        *   Updated NEMO SOPs            *   NEMO Response reports</t>
  </si>
  <si>
    <t>Reports to international resolutions, declarations and conventions in the areas of transparency, accountability and citizen security are produced and submitted regularly</t>
  </si>
  <si>
    <t>E-Systems and online accessibility within two ministries.</t>
  </si>
  <si>
    <t>At least 2 technical expert missions and related workshops are completed in support of anti-corruption legislation to be enacted strengthening Auditor General's Office to fully implement provisions of UNCAC</t>
  </si>
  <si>
    <t xml:space="preserve">At least 2 technical expert missions and related workshop are completed involving watchdog groups, including the media organizations and NGOs exercising public oversight of executive functions, in order to strengh their  monitor role of the separation of political and public administrative functions  </t>
  </si>
  <si>
    <t>At least 20% of women candidates for seats in  National Parliament and municipalities</t>
  </si>
  <si>
    <t xml:space="preserve">At least 10 prosecutors benefit from training and technical assistance in increasing the efficiency of the system with regard to the conviction rate  </t>
  </si>
  <si>
    <t xml:space="preserve">At least 2 workship held in reviewing and proposing solutions to identified bottlenecks </t>
  </si>
  <si>
    <t xml:space="preserve"> At least two public sector organizations implementing security interventions, with support of the UN</t>
  </si>
  <si>
    <t xml:space="preserve"> At least two civil society organizations implementing security interventions, with support of the UN</t>
  </si>
  <si>
    <t xml:space="preserve">At least 2 technical assistances missions in support of the Government's efforts to increase coordination </t>
  </si>
  <si>
    <t>At least 2 UN supported technical assitance to the Government's efforts in developing draft legislative documents, policies and reports</t>
  </si>
  <si>
    <t xml:space="preserve">At least 2 UN supported technical assitance to the Government's efforts in developing draft guidelines, practices, management mechanisms; resources for scale up </t>
  </si>
  <si>
    <t xml:space="preserve">At least 2 UN supported technical assitance to the Government's efforts in developing TVET skills policy  </t>
  </si>
  <si>
    <t>At least 2 UN supported initiatives that promote Community-based action plans to build youth engagement for peace in their communities; establish efficient mechanisms to locate at-risk male youths in vulnerable communities; provide at-risk male youths in vulnerable areas with initial mentoring, moral guidance &amp; social values, life-skills and ‘job preparation’ training</t>
  </si>
  <si>
    <t>Ministries of Human Development and Social Transformation, Labor, Local Government and Rural Development,  National Association of Village Councils, Civil Society Organizations and NGOs, Women's Department, National Women's Commission</t>
  </si>
  <si>
    <t>% of young women and men aged 15-24 who are HIV infected (UNGASS 22)</t>
  </si>
  <si>
    <t>1.01% (2010 UNGASS Report)</t>
  </si>
  <si>
    <t>Output 3.3 Technical support and advocacy to increase number of disadvantaged children (with disabilities, drop-outs, poor, rural) remain in school at the primary and secondary levels (UNICEF)</t>
  </si>
  <si>
    <t>UNDP (USD$2,900,000)  UNESCO (USD$20,000)  UNEP (USD$954,000)  IAEA (USD$60,468)</t>
  </si>
  <si>
    <t>Output 1.1 Research is conducted and reports drafted and made widely available to policy-makers, civil society and NGO's  to inform legislative reform and policy development with respect to international human rights standards (UNFPA, UNICEF)</t>
  </si>
  <si>
    <t xml:space="preserve">There is no national human rights institution </t>
  </si>
  <si>
    <t xml:space="preserve">A national human rights institution established and operational </t>
  </si>
  <si>
    <t xml:space="preserve">Human rights based NGO's supported at national level and valued at local level . </t>
  </si>
  <si>
    <t>Viewed as priority by state actors</t>
  </si>
  <si>
    <t>No. of institutions that are supported by the UN to implement the recommendations stemming from the UN into national legislation and policies.</t>
  </si>
  <si>
    <t>Willingness of Government and non-Governmental actors to engage, make use of Human Rights based evidence in policy planning</t>
  </si>
  <si>
    <t>Inter-agency advocacy and collaboration.  OHCHR to offer technical assistance to State, Ombudsman and civil society on the UPR process.  UNESCO to assist with implementation within the framework of the UN world programme on human rights education (WPHRE).</t>
  </si>
  <si>
    <t xml:space="preserve">Output 1.5 Development of a draft strategic framework to foster better collaboration between the Government and civil society organizations in favour of human rights, equity, equality and non-discrimination (UNICEF) </t>
  </si>
  <si>
    <t xml:space="preserve">Human rights training is not institutionalized for public officers and law enforcement officers </t>
  </si>
  <si>
    <t xml:space="preserve">% completion rate for human rights course by public officers and law enforcement officers </t>
  </si>
  <si>
    <t>Applying Human Rights principles in their respective roles</t>
  </si>
  <si>
    <t xml:space="preserve">Risk of refusal of Government to accept and institutionalize </t>
  </si>
  <si>
    <t>Existence of an inter-ministerial human rights group</t>
  </si>
  <si>
    <t xml:space="preserve">creation of an inter-ministerial human rights group + the integration of the conventions into a framework for action </t>
  </si>
  <si>
    <t>Assessment of inter-ministerial human rights group</t>
  </si>
  <si>
    <t xml:space="preserve">Ombudsman secretariat staff adequately trained </t>
  </si>
  <si>
    <t>Support a sensitization process on the Culture Conventions and the recommendations of the 2001 Universal Declaration on Cultural Diversity.</t>
  </si>
  <si>
    <t>At least 2 technical assistances by the UN in support of Government efforts in: ratification of the United Nations Convention against Corruption; Ratification of the International Covenant on Economic, Social and Cultural Rights; Conduct a systematic evaluation of the merits of establishing a national human rights institution; Implement the recommendations of CRC; Enforce the Domestic Violence Act</t>
  </si>
  <si>
    <t>Training of 30 media practitioners in ethical standards to address rights of all citizens; training of 31 children as rights focused journalists; and 38 stakeholders in visual communications;  training of community and youth leaders in social and behaviour change communication geared at rights awareness for people with HIV and stigma and discrimination reduction.</t>
  </si>
  <si>
    <t xml:space="preserve">Develop and make curriculum available in collaboration with the University of Belize </t>
  </si>
  <si>
    <t>Output 1.8 Technical assitance is provided for the development of a Human rights training curriculum to be institutionalized for public servants (law enforcement officers, educators, hospital and social workers)</t>
  </si>
  <si>
    <t>By 2017, institutional and human capacities in facilitating the goal of universal access to responsive, safe, and quality health services across the life cycle are strenghthened (UNDP, PAHO/WHO, UNICEF, UNFPA, UNAIDS, IAEA, ILO)</t>
  </si>
  <si>
    <t>Output 2.1 Vulnerable population has access to quality universal health care services across the lifecycle with emphasis on primary health care, including preventative services (UNAIDS, PAHO/WHO, UNICEF, UNFPA, UNDP, IAEA, ILO)</t>
  </si>
  <si>
    <t xml:space="preserve">1 per health district </t>
  </si>
  <si>
    <t>2 private sector and 1 from MoH (NHI data 2011)</t>
  </si>
  <si>
    <t>% of adults and children with HIV known to be on treatment 12 months after initiation of antiretroviral therapy</t>
  </si>
  <si>
    <t>75.6% (2009 UNGASS report)</t>
  </si>
  <si>
    <t xml:space="preserve">Coverage of NHI (with reporting by geographic coverage and by population coverage) </t>
  </si>
  <si>
    <t>Output 2.3 Increase coverage and quality of maternal and child care with emphasis on vulnerable groups (UNICEF, PAHO/WHO, UNFPA, IAEA)</t>
  </si>
  <si>
    <t>No service available</t>
  </si>
  <si>
    <t>Desintoxication programme functional</t>
  </si>
  <si>
    <t>No service still available, this modality of treament is needed to facilitate access on eary detection and more accesibility to treament for certain target vulnerable population groups.</t>
  </si>
  <si>
    <t xml:space="preserve"> 1 ambulatory treatment premise</t>
  </si>
  <si>
    <t>Ambulatory programme functional</t>
  </si>
  <si>
    <t>Hospital care access programme functional</t>
  </si>
  <si>
    <t>50% of major prevention, treatment and rehabilitation services trained, working and duly coordinated  under network</t>
  </si>
  <si>
    <t>Network infractucture and development as policy, will improve cost effciency in access and delivery of services for drug dependents.</t>
  </si>
  <si>
    <t>Number of schools adopting quality standards for primary and secondary education based on QCFS or similar models</t>
  </si>
  <si>
    <t>Output 3.5 Technical support provided to Increase by 50% the number of primary and secondary schools based on 'Quality Child Friendly Schools' (CFS) including IBE (UNICEF)</t>
  </si>
  <si>
    <t>UNDAF RESULTS</t>
  </si>
  <si>
    <t>Inter-agency collaboration among MOHSDT, MOE and MOH with UNICEF, UNDP, UNODC, PAHO/WHO, UN Women and other agencies to prevent violence and crime as part of a regional led initiative</t>
  </si>
  <si>
    <t>Legal framework of juvenile justice.</t>
  </si>
  <si>
    <t>Proceedings used by law enforcement agencies for criminal juvenile justice.</t>
  </si>
  <si>
    <t xml:space="preserve"># of specialized human resources on juvenile justice available within the system. </t>
  </si>
  <si>
    <t>Strengthen juvenile justice system in accordance with Beijing and RIAD Rules.</t>
  </si>
  <si>
    <t>Legislative recommendations and reforms according to the Beijing and RIAD Rules.</t>
  </si>
  <si>
    <t>Mechanisms, training at local level and protocols on alternative justice and restaurative justice duly specialized on juvenile sector.</t>
  </si>
  <si>
    <t>Legislation revised and complemented through recommendations.</t>
  </si>
  <si>
    <t>Willingness to incorporate inputs.</t>
  </si>
  <si>
    <t>Manuals and protocols eleborated on juvenile justice. Training for major institutional operators.</t>
  </si>
  <si>
    <t>Incorporate on the national agenda for clearance and approval, and position the necessary budget for the development sustainability of strong juvenile system of justice.</t>
  </si>
  <si>
    <t>Inter-agency collaboration required among civil society organisations and national bodies; inter-agency coordination and support among UN agencies such as UNICEF, UNODC.</t>
  </si>
  <si>
    <t>UNDP (USD$150,000)  IFAD (USD$3,000,000)  UNODC (USD$250,000)</t>
  </si>
  <si>
    <t xml:space="preserve">Training courses developed through UB-SIB in collaboration with cooperation from UNITAR. (Target: Persons within and entering the Human Development, Health, Education and Agricultural sectors)
</t>
  </si>
  <si>
    <t xml:space="preserve">Number of independent analyses made available to public sector, private organizations, NGO, media and citizens with a view to creating a culture of informed debate.
</t>
  </si>
  <si>
    <t xml:space="preserve">Number of faculty members using social policy analyses in curriculum development at the UB to educate students about relevant social policy issues.
</t>
  </si>
  <si>
    <t xml:space="preserve">Output 5.3: Social policy evaluation committee established as a framework for monitoring and evaluation of existing social policies with the participation of a cross-section of agencies engaged in the development and implementation of social policies. (UNFPA) 
</t>
  </si>
  <si>
    <t xml:space="preserve">Committee to be housed in the Statistical Coordination Unit of SIB established with TORs negotiated among participating institution and groups.
</t>
  </si>
  <si>
    <t xml:space="preserve">Multi-sectoral monitoring and evaluation framework for social indicators and policy developed
</t>
  </si>
  <si>
    <t xml:space="preserve">3 government institutions with public  planning, procurement, monitoring and reporting mechanisms capacity established </t>
  </si>
  <si>
    <t xml:space="preserve">Structures for information management, coordination, and reporting streamlined in 3 government institutions;  Project Management Cycle modernized characterized by E-Systems with online accessibility within at last 2 ministries </t>
  </si>
  <si>
    <t>At least 10 specialist staff with functions in evidence based policy development, planning and project management trained</t>
  </si>
  <si>
    <t>All necessary preliminary work (including public consultations) completed for UNCAC to be presented in the National Assembly for signing and ratification</t>
  </si>
  <si>
    <t>At least 2 Ministries adequately resourced and with trained staff able to implement the manadate</t>
  </si>
  <si>
    <t xml:space="preserve">workshops, reports and recommendations </t>
  </si>
  <si>
    <t>Ministries of: Foreign Affairs, Ministry of Police and National Security, Ministry of Youth, Dept. of Public Prosecution, Human Development and Social Transformation, Office of the Attorney General, RESTORE Belize</t>
  </si>
  <si>
    <t>National Forensic Services are strengthened to support with forensic and scientific capacities (under appropriate standards) the criminal investigations and justice processes.</t>
  </si>
  <si>
    <t>Current capacities on forensics services.</t>
  </si>
  <si>
    <t>National Forensic Services improved and duly coordinated  with law enforcement agencies.</t>
  </si>
  <si>
    <t>Training for human resources in Forensics Services and lae enforcement agencies.</t>
  </si>
  <si>
    <t>Due to the lack of the infrastructure of forensic services, many conventional crimes are not solved or judicially processed.</t>
  </si>
  <si>
    <t>Manuals and Protocols for operation are eleborated.</t>
  </si>
  <si>
    <t>Coordination proceedings between law enforcement agencies result vital for the persecution of crime and its prevention.</t>
  </si>
  <si>
    <t>Investigation proceedings and procedures for security forces.</t>
  </si>
  <si>
    <t>Technical support allows a better performance on investigation and crime prevention.</t>
  </si>
  <si>
    <t>Training on manual for police responses to violence against women</t>
  </si>
  <si>
    <t xml:space="preserve"># of police trained </t>
  </si>
  <si>
    <t>Crime prevention requires a dual component of synergy between security and civil participation. Both public security and citizen security must combine for effective results. Besides, inter-agency collaboration required among civil society organisations and national bodies.</t>
  </si>
  <si>
    <t>Training for police forces and policy makers on crime prevention strategies (Crime prevention assessment tool)</t>
  </si>
  <si>
    <t># of policy making and decision process leaders trained and # of communities enforcing crime prevention assessment tool.</t>
  </si>
  <si>
    <t>Legislation review to strenthen the role fo authorities and society.</t>
  </si>
  <si>
    <t>legislative proposal and recommendations</t>
  </si>
  <si>
    <t># of drug courts  on operation or judicial proceedings related to this matter, institutional personnel trained on juvenile justice and reffering people to treatment services.</t>
  </si>
  <si>
    <t>System of drug courts functioning in the local level of government, and coordinated with treatment network.</t>
  </si>
  <si>
    <t>Training to judicial branch operators and police forces (prevention police)</t>
  </si>
  <si>
    <t>There is progress in detecting cases of non dangerous offenders in need of treatment. With a drug court system, first time and minor offenders can be referred to treatment services as to the social support that may change their lifestyle. This Drug court system is part of justice alternative to imprisonment. Besides, inter-agency collaboration required among civil society organisations and national bodies.</t>
  </si>
  <si>
    <t xml:space="preserve">Establishment of drug courts, to enable the  coordination between law enforcement, judiciary and treatment services. </t>
  </si>
  <si>
    <t>Protocols and manuals of operation elaborated.</t>
  </si>
  <si>
    <t>Go Case  System implemented to evaluate, monitor and have one data base for cases of referal between police, judiciary and treatment services.</t>
  </si>
  <si>
    <t>Crime prevention policies currently working.</t>
  </si>
  <si>
    <t>Strenthened Crime Prevention policies and authorities performance according to the international standards.</t>
  </si>
  <si>
    <t>UNDP (USD$1,000,000)  UNODC (USD$850,000)</t>
  </si>
  <si>
    <t xml:space="preserve">check </t>
  </si>
  <si>
    <t>UNOPS</t>
  </si>
  <si>
    <t xml:space="preserve">No. of research / reports disseminated </t>
  </si>
  <si>
    <t xml:space="preserve">Training of 30 public officers as trainers in human rights curiculum.  </t>
  </si>
  <si>
    <t>1 deintoxication premise</t>
  </si>
  <si>
    <t>By 2017, line Ministries, local government and selected national research institutions have enhanced capacity for developing and evaluating evidence based social policy (UNDP, UNFPA, UNODC, IFAD, UNICEF)</t>
  </si>
  <si>
    <t>Output 7.2 Public sector’s accountability and transparency improved (UNDP, UNODC, UNESCO)</t>
  </si>
  <si>
    <t>Output 7.4  Promote the rule of law, access to justice, security institutions as well as civil society capacities to reduce citizen insecurity and vulnerabilities and enhance access to justice strengthened (UNDP, UNODC)</t>
  </si>
  <si>
    <t xml:space="preserve">Country’s Prevalent Vulnerability Index (PVI) -gauges the fragility and exposure of human and economic activity in disaster-prone areas and the social and human capacity to absorb the impacts of disasters.                                                       
hazards
</t>
  </si>
  <si>
    <t>Country's Environmental Performance Index (EPI) measures environmental sustainability relative to the paths of other countries.  It measure general environmental health, ecosystems vitality; it provides a cause at a national government scale of how close countries are to established environmental policy goals</t>
  </si>
  <si>
    <t>Belize is the 61st highest exposed country to relative mortality risk from multiple hazards in the world and 8th ranked country out of 167 for climate risk.  Belize’s PVI measures at 43 which indicates a high level of vulnerability  (2010)</t>
  </si>
  <si>
    <t>Belize’s EPI measures at 69.9 (2010),ranking 26 out of 163 countries</t>
  </si>
  <si>
    <t>Reduce by 15% Belize’s Vulnerability Index</t>
  </si>
  <si>
    <t>Maintain and/or improve Belize’s rank as a top EPI performing country</t>
  </si>
  <si>
    <t>Calculated and Published Index</t>
  </si>
  <si>
    <t xml:space="preserve">National reports to various MEA’s                                               Calculated and Published Environmental Performance Index </t>
  </si>
  <si>
    <t xml:space="preserve">• Mitigation considerations incorporated in national budgeting and development planning process 
•  National partners have continued access to International and national funding to support programmes
• There exists coordination across relevant line ministries
• National capacities exists to support the effective implementation of public policies and to facilitate the mainstreaming of environmental, Disaster risk reduction and climate change dimensions
</t>
  </si>
  <si>
    <t xml:space="preserve"> Output 6.1 Strengthen national capacities to enhance the sustainable use of Belizean natural resources and to effectively manage land and water resources for improved productivity, the provision of sustainable livelihoods and essential environmental services (FAO, UNDP, UNOPS, UNEP, UNESCO, IAEA)</t>
  </si>
  <si>
    <t xml:space="preserve">No. of positive response actions i.e. measures employed through policies and programmes to create awareness of the problem, support an enabling environment for responsible NRM, improve land / water management technologies, and counter or ameliorate the impacts of resource degradation </t>
  </si>
  <si>
    <t>• 1/3 of the country’s GDP is derived from its natural resources (agriculture, forestry, fisheries and tourism) however linkages between national development processes and the services provided by the natural environment is not fully streamlined into national processes</t>
  </si>
  <si>
    <t xml:space="preserve">• 44% of national territories currently under PA designation however system not yet formalized and management practice remain at unit rather than system level.  PA system goals not fully aligned with national development goals </t>
  </si>
  <si>
    <t xml:space="preserve">• National sustainable development agenda and supporting framework mechanism elaborated                                          
• Environmental considerations mainstreamed into main national planning instruments and into sector development plans 
• Natural resource managers trained in the  identification, monitoring, and diagnosis of environmental changes / trends  as a means of guiding the national sustainable development agenda
</t>
  </si>
  <si>
    <t xml:space="preserve">• PA management plans and regional land use and water management plans  incorporates principles of   Landscape/ seascape Management
• National Protected Areas system plans revised to facilitate alignment to  national conservation and development objectives 
• Capacities for assessing and managing Belize’s  land and water resources are developed within 3 key governmental ministries (MNRE, MAF, MLLGRD)  
</t>
  </si>
  <si>
    <t xml:space="preserve">• PA Management Efficiency Score  card 
• Protected Area Secretariat annual reports
• Training reports                                        
</t>
  </si>
  <si>
    <t xml:space="preserve">Assumption: The operationalization of the NPAPSP remains  national priority
Risk: High staff turnover within public service jeopardizing national capacity building efforts;
</t>
  </si>
  <si>
    <t xml:space="preserve">• Annual line ministry reports  
• Approved sector development plans
• SD Cabinet brief      
• Communications/ reports to the RIO conventions
</t>
  </si>
  <si>
    <t xml:space="preserve">Assumption: Greater coordination among natural resource management entities 
Risk: Due to national economic hardships, government prioritizes immediate economic benefits over sustained long term sustainable development goals
</t>
  </si>
  <si>
    <t xml:space="preserve">(FAO, UNDP, UNOPS, UNEP, UNESCO, IAEA) MNRE, APAMO, BAPPA, MAF, WB, EU, MLLGRD, Water management/coastal planning and management </t>
  </si>
  <si>
    <t xml:space="preserve">• Capacity development actions supported for MED, MLLGRD, MNRE and MAF enabling these key ministries  to mobilize resources and generate  investments to support the national sustainable development agenda  
•  Organizational structures, Enabling regulations, planning and monitoring instruments necessary for the  institutionalization of the new IWRM  ACT and National Land Use Policy defined  
• Regional land use master plans elaborated for 6  of the 49 newly prescribed planning regions     
• State of water resources assessed and Water Management Master plan elaborated 
• Risk considerations reflected in local land use and urban planning documents                                  
</t>
  </si>
  <si>
    <t xml:space="preserve">• Support provided in the development of national structures and frameworks for  sustainable agriculture
• GAP promoted for use among small  non mechanized farmers
• Technology/ knowledge transfer programmes set in place as a means of enhancing national productivity; food security and maintain essential ecosystem services 
• Agriculture Development Strategy revised to ensure consistency with the newly developed BRADS strategy and National Land Use Policy 
</t>
  </si>
  <si>
    <t>Extent to which sustainable Agricultural Practices  are mainstreamed across the sector (changes in the condition of land resources, both positive and negative; changes in farm management practices; land conversion rates)</t>
  </si>
  <si>
    <t xml:space="preserve">• Agriculture represents one of the largest contributors to the national livelihoods and earnings 
• Agriculture, however, accounts for 72% of  all land conversion 
• 1/3  of the roughly 1 million acres of agricultural land in Belize occurs on land classified as marginal or not fully suitable for agricultural activity     
</t>
  </si>
  <si>
    <t xml:space="preserve">• MAF annual report                      
• Updated land degradation survey l supported by satellite imagery
• Approved policies and strategies
</t>
  </si>
  <si>
    <t xml:space="preserve">Assumption: Core support capacity is present in the MAF </t>
  </si>
  <si>
    <t xml:space="preserve">Increased capacity of the government and civil society to take informed action on climate change, determined by:
• Capacity of  national authorities to monitor and analyse climatic changes in the context of development planning.
•  Availability of climate change planning scenarios and vulnerability assessments . •   Existence of national framework and tools for climate change management     
</t>
  </si>
  <si>
    <t xml:space="preserve">• CC is expected to alter the environment and  hazard dynamics that affect competitiveness of Belize’s productive sectors
•  46% of Government Ministries and departments cite inadequacies of current policies and strategies to address the effects of climate change.  
• CC Considerations are not adequately considered into development processes   
•  There exist no clear policy or strategy for CC adaptation in place and  national baselines on country’s vulnerabilities to CC are incomplete                   
</t>
  </si>
  <si>
    <t xml:space="preserve">• Detailed assessments prepared for key developmental Sectors (agriculture &amp; fisheries, coastal development/ tourism &amp; water)
• Comprehensive national Climate change policy and strategy  developed
•  Local capacities for climate risk assessment developed in 20 vulnerable communities                         
• Major national planning instruments (Horizon 2030, Medium Term Development Strategy, Poverty Alleviation Strategy)     infused with climate risk and DRR considerations                             
• CC Knowledge products  developed including analysis of climate change vulnerabilities and impacts on the population, key sectors and eco-regional zones  available for planning purposes
</t>
  </si>
  <si>
    <t xml:space="preserve">• National capacities for  collection and analysis of climatic data developed in MNRE and MAF
• Indicator-based Environmental Management Information System (EMIS) in place
</t>
  </si>
  <si>
    <t xml:space="preserve">• MNRE Annual reports  
•  National budgetary allocation supporting operationalization of CC management framework/ structure    
• Knowledge products endorsed by NCCC
• National Communication documents                                           
•   Cabinet papers                                                       
</t>
  </si>
  <si>
    <t xml:space="preserve">Assumption: Coordination across line ministries                 Assumption: Tools and vulnerability studies being developed will be accepted by and socialized into line ministry for departmental / sector planning        
Risk: Insufficient  understanding of CC and its effects on national development processes among key decision makers                    
</t>
  </si>
  <si>
    <t xml:space="preserve">• No. of functionaries trained in various aspect of CC management and planning 
• % of population served by national climate information management systems 
</t>
  </si>
  <si>
    <t xml:space="preserve">• Capacities for CC planning and management limited to a few government departments particularly those affiliated with the MNRE    
• Climate change still remains a technical subject within the Belizean setting.  (Baseline level of local awareness TBD
</t>
  </si>
  <si>
    <t xml:space="preserve">• National CC office and supporting CC management structure prescribed and operationalization supported                          
• CC training modules developed and Ministry of Public Service lobbied to include CC training as a part of its career development service package                                    
• 65% of all public servants receive basic training on CC science and management considerations                      
• Representatives of the media and civil society organizations socialized in climate change adaptation and mitigation processes
• National  CC/ DRR Awareness Campaign developed
• Local knowledge of climate change issues increases by 25% above baseline levels
</t>
  </si>
  <si>
    <t xml:space="preserve">• Training reports (Participants training list and post training evaluation reports)                                            
• KAP Survey                                      
•  Public service records  
• Reports of the Education and Awareness subcommittee of the NCCC               
</t>
  </si>
  <si>
    <t xml:space="preserve">Assumption:  Once trained, functionaries will work to mainstream CC into work programmes 
Risk: Attempts at repackaging CC issues as national development issues unsuccessful
</t>
  </si>
  <si>
    <t>Output 6.3 National and local capacities for Comprehensive Disaster Management (CDM) strengthened (UNDP, UNESCO, FAO, PAHO/WHO, IAEA)</t>
  </si>
  <si>
    <t xml:space="preserve">• Belize is the 61st highest exposed country to relative mortality risk from multiple hazards in the world. 
• Despite known risks, less than  15% of all communities have undertaken vulnerability assessments or have in place approved contingency plans
</t>
  </si>
  <si>
    <t xml:space="preserve">• Local capacities for , early warning, risk assessment and monitoring developed within 20 Belize’s vulnerable  communities developed                                   
• 50% of Belize’s vulnerable coastal communities have   contingency plans and required response framework in place
• Increase in national   and local capacities to address gender issues in risk identification and planning 
</t>
  </si>
  <si>
    <t xml:space="preserve">• Community contingency plans lodged at NEMO
• Training reports and evaluation
• NEMO post action review
</t>
  </si>
  <si>
    <t xml:space="preserve">Risk: Rapid turnover of local / community leadership compromises national capacity development efforts
Assumption: NEMO budget allocation allows for continuity in  community training programmes
national disaster risk management
</t>
  </si>
  <si>
    <t>Improved national and local capacities for organization, communication , planning and coordination</t>
  </si>
  <si>
    <t xml:space="preserve">• NEMO mitigation subcommittee assisted with training  in the integration of Disaster risk considerations in infrastructural development and national development planning </t>
  </si>
  <si>
    <t xml:space="preserve">• National preparedness and response plans  updated to reflect national commitments of the Hyogo Framework for action                             
•   Decentralized access of National database for  emergency management supported
• Local communication, planning and Response capacities developed allowing for decentralized/ local management of small scale emergencies/ disasters                               
• Institutional Capacity Assessment  of NEMO and a rationalization of structure undertaken
</t>
  </si>
  <si>
    <t xml:space="preserve">• Risk: National budgets continue to fund response and not mitigation                                           
• Risk: Inadequate budgetary allocation to finance required human resources within the NEMO structure
</t>
  </si>
  <si>
    <t>Advocate for and support a decentralised, integrated and chronic disease management approach in the provision of STI/HIV/TB care and treatment services countrywide.                                              
 Provide technical advice to Ministry of Labour in collaboration with UNAIDS and other UN agencies to review the HIV/AIDS work place policy</t>
  </si>
  <si>
    <t xml:space="preserve">Existence of plans of actions to implement conventions provisions
Sixty per cent of the recommendations of organizational review undertaken for the Ministry of Labour, Local Government and Rural Development implemented </t>
  </si>
  <si>
    <t>Output 7.1 Strengthen key public administration functions and enabling systems for effective and responsive service delivery (UNDP, UNOPS, UNODC, ILO)</t>
  </si>
  <si>
    <t xml:space="preserve">• Capacities for DRM/ CDM centralized at national levels                          
• National Emergency plans in place but are dated and require revision to better reflect the principles of Comprehensive Disaster management                  
• NEMO structure lacks critical mass to fully implement CDM measures    
</t>
  </si>
  <si>
    <t xml:space="preserve">*  Approved communication strategy                    *  Training records                                 *  Cabinet paper                               </t>
  </si>
  <si>
    <t xml:space="preserve">UNDP (USD$300,000)
</t>
  </si>
  <si>
    <t xml:space="preserve">By 2017, a culture of human rights with equity, equality and non-discrimination is institutionalized at all levels (PAHO/WHO, UNICEF, UNDP, UNFPA, OHCHR, UNESCO, UNAIDS, ILO, UNHCR) </t>
  </si>
  <si>
    <t xml:space="preserve">Submission of four treaty body reports, including all reports due on ILO fundamental conventions </t>
  </si>
  <si>
    <t>Treaty bodies consideration of State party reports and reports of ILO supervisory mechanisms</t>
  </si>
  <si>
    <t xml:space="preserve">Willingness of national counterparts to reform human rights legislations; and international obligations are respected and determine the responsibilties of the government </t>
  </si>
  <si>
    <t xml:space="preserve">Coordination and networking between line ministries, statutory bodies such as the Ombudsman and civil society to engage, enforce, monitor and integrate human rights principles and norms into national policy processes and laws; and complaint mechanism put in place </t>
  </si>
  <si>
    <t xml:space="preserve">Coordination and networking between line ministries, Statutory bodies and civil society to enforce, monitor and integrate human rights mechanisms into national policy processes; and complaint mechanism put in place </t>
  </si>
  <si>
    <t xml:space="preserve">Technical assistance by OHCHR in line with requests received from line ministries and Foreign Ministry.  Technical assistance by ILO in line with request from line ministry and employers' and workers' organization </t>
  </si>
  <si>
    <t xml:space="preserve">UNDP (USD$200,000)  OHCHR (USD$15,000)  UNESCO (USD$30,000)  UNFPA (USD$150,000)  UNICEF (USD$290,000)  ILO (USD$15,000) </t>
  </si>
  <si>
    <t>Output 1.2 Capacity Development is provided to key stakeholders including government decision-makers, municipal authorities, community leaders employers and worker's organization to integrate human rights principles, international standards and agreements into national development plans and other national strategic plans (UNICEF,UNFPA, ILO, UNHCR)</t>
  </si>
  <si>
    <t xml:space="preserve">Policy coherence enhanced on fundamental human rights and labour standards, including instruments relating to migrants, through technical advisory services provided to national institutions and committes such as the National Child Labour Committee </t>
  </si>
  <si>
    <t xml:space="preserve">Training provided on the protection of vulnerable migrants; no. of  asylum seekers have access to eligibility procedures </t>
  </si>
  <si>
    <t xml:space="preserve">Human rights not well articulated in planning                         
                                                     No of organizations implementing human rights based development,                            No of community leaders and employers' and workers' organizations sensitized to human rights principles and standards so that these can be promoted and adhered to.  </t>
  </si>
  <si>
    <t>situational reports on application of human rights standards on migrants</t>
  </si>
  <si>
    <t xml:space="preserve">Human rights well-articulated in planning and policy documents; cases of progress reported by international human rights mechanism </t>
  </si>
  <si>
    <t>National plans and policies; Reports of international human rights mechanismss</t>
  </si>
  <si>
    <t xml:space="preserve">Actions supported by policy level and technical level personnel with civil society supporting and monitoring </t>
  </si>
  <si>
    <t xml:space="preserve">UNFPA (USD$75,000)  UNICEF (USD$100,000)  ILO (USD$10,000)  </t>
  </si>
  <si>
    <t>OHCHR (USD$5,000)  UNFPA (USD$37,500)  UNICEF (USD$50,000)</t>
  </si>
  <si>
    <t>UNESCO (USD$10,000)  UNICEF (USD$50,000)</t>
  </si>
  <si>
    <t>UNICEF (USD$50,000)</t>
  </si>
  <si>
    <t>Output 1.3 District-level public campaigns are launched to increase awareness of human rights standards and national goals and commitments and matters pertaining to refugees and asylum seekers (UNICEF,OHCHR, UNFPA, UNHCR)</t>
  </si>
  <si>
    <t>Re-activation of a Refugee Eligibility Committee to determine the status of asylum seekers</t>
  </si>
  <si>
    <t xml:space="preserve">0% of asylum applications are determined by the REC </t>
  </si>
  <si>
    <t xml:space="preserve">50% of asylum applications are determined by the REC </t>
  </si>
  <si>
    <t xml:space="preserve">Refugee Office adequately staffed and received training and technical support </t>
  </si>
  <si>
    <t xml:space="preserve">One NHRI exists but not fully functioning and resourced; Comments of ILO supervisory body  </t>
  </si>
  <si>
    <t>Existence of a NHRI in line with the Paris Principles; and comments of ILO supervisory body implemented</t>
  </si>
  <si>
    <t>Assessment of the independent body; and ILO supervisory bodies note at least one case of progress</t>
  </si>
  <si>
    <t xml:space="preserve">Inter-agency advocacy and collaboration to promote the importance of human rights both with government, non-government and public in general.           Advocacy and support to enable tripartite constituents to implement international labour standards as human rights </t>
  </si>
  <si>
    <t>UNDP (USD$200,000)  OHCHR (USD$5,000)  ILO (USD$5,000)</t>
  </si>
  <si>
    <t>Output 1.6 Technical support is provided to strengthen national capacity for independent monitoring and report to the human rights mechanisms of the United Nations (as well as to assist in the implementation of national legislation in support of human rights including matters pertaining to asylum seekers and refugees) (UNICEF, UNDP, UNESCO, OHCHR, ILO, UNHCR)</t>
  </si>
  <si>
    <t>Output 1.7 Capacity building provided to involve the media and social networks to promote respect for human rights (UNICEF, UNESCO, OHCHR, UNFPA, UNAIDS, ILO)</t>
  </si>
  <si>
    <t>Strategy for communicating rights at work as human rights and roles of tripartite partners implemented</t>
  </si>
  <si>
    <t>Media and social actors engaged have enhanced capacity on visual communications, journalism, reporting on human rights to protect victims</t>
  </si>
  <si>
    <t>Policy and strategy for communicating rights at work as human rights adopted in 2010</t>
  </si>
  <si>
    <t xml:space="preserve">Strategy for communicating rights at work is fully implemented </t>
  </si>
  <si>
    <t xml:space="preserve">Government and social partners communicate rights at work </t>
  </si>
  <si>
    <t>UNESCO (USD$20,000)    OHCHR (US$5,000)  UNFPA (USD$37,500)  UNICEF (USD$40,000)</t>
  </si>
  <si>
    <t>UNDP (USD$2,050,000)  UNFPA (USD$300,000)  UNICEF (USD$1,550,000)  UNODC (USD$500,000)  PAHO/WHO (USD$2,660,000)  ILO (USD$)</t>
  </si>
  <si>
    <t xml:space="preserve">UNDP (USD$1,400,000)   UNFPA (USD$200,000)  ILO (USD$20,000)  UNICEF (USD$50,000)  PAHO/WHO (USD$665,000)
 </t>
  </si>
  <si>
    <t xml:space="preserve">Output 2.2 Strenghthened institutional capacities for safe water supply, sanitation, hygiene and occupational safety and health in all schools, health facilities and enterprise level in the most vulnerable and disadvantaged communities (UNICEF, UNDP, IAEA, ILO, PAHO/WHO) </t>
  </si>
  <si>
    <t xml:space="preserve">UNICEF (USD$1,000,000)  PAHO/WHO (USD$665,000)  UNDP (USD$650,000)  </t>
  </si>
  <si>
    <t>PAHO/WHO (USD$665,000)  UNICEF (USD$500,000)  UNFPA (USD$100,000)</t>
  </si>
  <si>
    <t>Output 2.4 Improved drug prevention, treatment and rehabilitation programmes for drug users and dependents. (UNODC, PAHO/WHO)</t>
  </si>
  <si>
    <t>UNODC (USD$500,000)  PAHO/WHO (USD$665,000)</t>
  </si>
  <si>
    <t>Strengthened capacity of  the National Drug Abuse Control Council to provide community level services.</t>
  </si>
  <si>
    <t xml:space="preserve">Public and private network of services accessible </t>
  </si>
  <si>
    <t xml:space="preserve">hospital care accessible </t>
  </si>
  <si>
    <t>No network available or part of public health system</t>
  </si>
  <si>
    <t xml:space="preserve">programme plan and annual reports </t>
  </si>
  <si>
    <t>Planning , implementation, monitoring and evaluation activities mainstreamed by NDACC</t>
  </si>
  <si>
    <t>UNODC and PAHO/WHO to support the NDACC with technical and normative strenthening for better development of its mandate.</t>
  </si>
  <si>
    <t xml:space="preserve"> By 2017, Boys and girls regardless of social status, ethnic group, cultural or religious affiliation, and place of residence (urban/rural) have expanded access and increased opportunity to complete a basic, quality education up to at least secondary level. (UNICEF, UNESCO, UNAIDS, UNFPA, ILO, PAHO/WHO)</t>
  </si>
  <si>
    <t>National legislation reviewed to raise minimum age for admission to work, in line with ILO Convention 138</t>
  </si>
  <si>
    <t>Minimum age is 14 years</t>
  </si>
  <si>
    <t xml:space="preserve">Minimum age for admission to employment is raised </t>
  </si>
  <si>
    <t xml:space="preserve">ILO supports Tripartite Labour Advisory Board in policy and legislative review </t>
  </si>
  <si>
    <t>UNICEF (USD$1,100,000)  UNESCO (USD$100,000)  UNFPA (USD$160,000)  ILO (USD$15,000)  PAHO/WHO (USD$150,000)</t>
  </si>
  <si>
    <t>UNICEF (USD$400,000)</t>
  </si>
  <si>
    <t>Output 3.6 Comprehensive Health and Family Life Education curriculum implemented in early childhood development centre, primary and secondary schools; youth in vocational and institutionalized settings. (UNFPA, UNAIDS, PAHO/WHO)</t>
  </si>
  <si>
    <t>UNFPA (USD$160,000)  PAHO/WHO (USD$150,000)</t>
  </si>
  <si>
    <t>By 2017, enhanced institutional and line Ministries' capacity in implementing Belize's national citizen and violence prevention response plans (including Belize's agreed actions under SICA and CARICOM social development and crime prevention plans) (UNDP, UNODC, PAHO/WHO, UNESCO, IFAD, UN Women, UNICEF, ILO, UNFPA)</t>
  </si>
  <si>
    <t>UNDP (USD$450,000)  UNESCO (USD$30,000)  IFAD (USD$3,000,000)  UN Women (USD$20,000)  UNODC (USD$400,000)  UNFPA (USD$50,000)  ILO (USD$15,000)  UNICEF (USD$250,000)  PAHO/WHO (USD$70,000)</t>
  </si>
  <si>
    <t>Output 4.1 Technical support provided to review and develop draft legislation and policies to protect citizens, children, women and the most disadvantaged in poor communities with citizen participation (UNODC, UNDP, PAHO/WHO)</t>
  </si>
  <si>
    <t>UNODC (USD$200,000)  UNDP (USD$150,000)  PAHO/WHO (USD$70,000)</t>
  </si>
  <si>
    <t xml:space="preserve">UNESCO (US$30,000)  ILO (USD$15,000) </t>
  </si>
  <si>
    <t xml:space="preserve">Inter-Agency collaboration among UNESCO and ILO and donor agencies such as Canadian CIDA to develop the TVET Policy in consultation with employers' and workers' organization </t>
  </si>
  <si>
    <t>Output 4.4 Develop capacity of community leaders to support vulnerable male youth in accessing institutional and community resources that support a pathway to legal and prosocial adulthood (UNICEF, UNODC, UNDP, UNFPA)</t>
  </si>
  <si>
    <t>UNICEF (USD$250,000)  UNDP (USD$150,000)  UNODC (USD$150,000)  UNFPA (USD$50,000)</t>
  </si>
  <si>
    <t>UNICEF (USD$300,060)  UNDP (USD$100,000)  UNFPA (USD$100,000)  IFAD (USD$3,000,000)  UNODC (USD$133,000)</t>
  </si>
  <si>
    <t>Output 5.1: National capacity for statistical analysis improved through training dedicated to statisticians and improving the capacity of persons for whom familiarity with statistical analysis tools for policy-making is important. (UNFPA, IFAD, UNICEF)</t>
  </si>
  <si>
    <t>UNICEF (USD$100,000)  UNFPA (USD$20,000)  IFAD (USD$3,000,000)</t>
  </si>
  <si>
    <t>Output 5.2: A policy evaluation unit created that provides independent analysis of policy proposals and long term sectoral changes within the economy and wider society. (UNDP, UNODC, UNICEF)</t>
  </si>
  <si>
    <t>UNICEF (USD$200,060)  UNDP (USD$100,000)  UNODC (USD$133,000)</t>
  </si>
  <si>
    <t xml:space="preserve">By 2016, Public policies and development processes are mainstreamed with cross cutting environmental, Disaster risk reduction and climate change dimensions  (UNDP, UNESCO, FAO, UNEP, IAEA, ILO, PAHO/WHO) </t>
  </si>
  <si>
    <t>UNDP (USD$3,900,000) UNOPS (USD$1,200,000) UNESCO (USD$20,000)  UNEP (USD$1,407,000)  FAO (USD$100,000)  IAEA (USD$241,871)  ILO (USD$50,000)  PAHO/WHO (USD$120,000)</t>
  </si>
  <si>
    <t>UNDP (USD$3,900,000)  UNOPS (USD$1,200,000) UNESCO (USD$20,000)  UNEP (USD$55,000)  IAEA (USD$60,468)  FAO (USD$100,000)</t>
  </si>
  <si>
    <t>UNDP (USD$500,000)  UNESCO (USD$10,000)  IAEA (USD$60,468)  PAHO/WHO (USD$120,000)</t>
  </si>
  <si>
    <t xml:space="preserve">Output 6.4 Enhanced national capacities facilitating pursuit of a green economic transformation that generates new sources of sustainable and equitable economic growth and productive employment. (UNDP, UNEP, UNDESA-DSD,ILO, UNESCO, IAEA) </t>
  </si>
  <si>
    <t xml:space="preserve">* Green scoping exercise undertaken 
* Low carbon/ green growth policy and investment strategy elaborated and adopted by the Government of Belize  * Sensitization programme targeting decision/policy makers, private sector and workers' organizations                                             *  National planning, finance and labour ministries staff trained in planning for green development                                              * Representatives of employers' and workers' organization and other key stakeholders trained in planning for green development                               </t>
  </si>
  <si>
    <t>MED, MoF, MNRE, MAF, MoT, BTB, MLLGRD
Advocate for and provide training  on 'green jobs' (through sub-regional training workshop to which participants from Belize will be invited)</t>
  </si>
  <si>
    <t xml:space="preserve">UNDP (USD$500,000)  UNESCO (USD$10,000)  UNEP (USD$398,000)  IAEA (USD$60,468)  ILO (USD$50,000) </t>
  </si>
  <si>
    <t>Democratic Governance, Capacity Development, Effectiveness and Responsiveness enhanced (UNDP, UNODC, UNESCO, UN Women, UNFPA)</t>
  </si>
  <si>
    <t xml:space="preserve">UNDP (USD$1,900,000)   UNESCO (USD$10,000)  UN Women (USD$30,000)  UNODC (USD$850,000)  UNFPA (USD$30,000)  </t>
  </si>
  <si>
    <t>Output 7.3  Enhanced political participation and policy steering capacities and influence of civil society and interest groups, including women, children, youth, persons with disabilities (PWD), indigenous populations and minority groups. (UNDP, UNODC, UN Women, UNFPA)</t>
  </si>
  <si>
    <t>UNDP (USD$300,000)  UN Women (USD$30,000)  UNFPA (USD$30,000)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</si>
</sst>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4">
    <font>
      <sz val="11"/>
      <color theme="1"/>
      <name val="Calibri"/>
      <family val="2"/>
    </font>
    <font>
      <sz val="11"/>
      <color indexed="8"/>
      <name val="Calibri"/>
      <family val="2"/>
    </font>
    <font>
      <sz val="12"/>
      <color indexed="8"/>
      <name val="Arial Narrow"/>
      <family val="2"/>
    </font>
    <font>
      <b/>
      <sz val="12"/>
      <name val="Arial Narrow"/>
      <family val="2"/>
    </font>
    <font>
      <sz val="12"/>
      <name val="Arial Narrow"/>
      <family val="2"/>
    </font>
    <font>
      <sz val="12"/>
      <color indexed="8"/>
      <name val="Times New Roman"/>
      <family val="2"/>
    </font>
    <font>
      <b/>
      <sz val="12"/>
      <color indexed="8"/>
      <name val="Arial Narrow"/>
      <family val="2"/>
    </font>
    <font>
      <sz val="11"/>
      <name val="Arial Narrow"/>
      <family val="2"/>
    </font>
    <font>
      <sz val="12"/>
      <color indexed="8"/>
      <name val="Calibri"/>
      <family val="2"/>
    </font>
    <font>
      <b/>
      <sz val="11"/>
      <color indexed="8"/>
      <name val="Calibri"/>
      <family val="2"/>
    </font>
    <font>
      <sz val="11"/>
      <color indexed="8"/>
      <name val="Arial Narrow"/>
      <family val="2"/>
    </font>
    <font>
      <sz val="12"/>
      <name val="Calibri"/>
      <family val="2"/>
    </font>
    <font>
      <b/>
      <sz val="12"/>
      <color indexed="8"/>
      <name val="Calibri"/>
      <family val="2"/>
    </font>
    <font>
      <b/>
      <sz val="11"/>
      <color indexed="9"/>
      <name val="Calibri"/>
      <family val="2"/>
    </font>
    <font>
      <sz val="11"/>
      <color indexed="10"/>
      <name val="Calibri"/>
      <family val="2"/>
    </font>
    <font>
      <sz val="9"/>
      <name val="Tahoma"/>
      <family val="0"/>
    </font>
    <font>
      <b/>
      <sz val="9"/>
      <name val="Tahoma"/>
      <family val="0"/>
    </font>
    <font>
      <sz val="12"/>
      <name val="Tahoma"/>
      <family val="2"/>
    </font>
    <font>
      <b/>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Arial Narrow"/>
      <family val="2"/>
    </font>
    <font>
      <b/>
      <sz val="12"/>
      <color theme="1"/>
      <name val="Arial Narrow"/>
      <family val="2"/>
    </font>
    <font>
      <b/>
      <sz val="12"/>
      <color theme="1"/>
      <name val="Calibri"/>
      <family val="2"/>
    </font>
    <font>
      <sz val="12"/>
      <color rgb="FF000000"/>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3999800086021423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medium"/>
      <bottom style="medium"/>
    </border>
    <border>
      <left/>
      <right style="medium"/>
      <top style="medium"/>
      <bottom style="medium"/>
    </border>
    <border>
      <left/>
      <right/>
      <top style="medium"/>
      <bottom/>
    </border>
    <border>
      <left style="medium"/>
      <right style="medium"/>
      <top/>
      <bottom style="medium"/>
    </border>
    <border>
      <left style="medium"/>
      <right/>
      <top style="medium"/>
      <bottom/>
    </border>
    <border>
      <left style="medium"/>
      <right style="medium"/>
      <top/>
      <bottom/>
    </border>
    <border>
      <left/>
      <right style="medium">
        <color indexed="8"/>
      </right>
      <top/>
      <bottom style="medium"/>
    </border>
    <border>
      <left/>
      <right style="medium">
        <color indexed="8"/>
      </right>
      <top style="medium"/>
      <bottom style="medium"/>
    </border>
    <border>
      <left style="medium">
        <color indexed="8"/>
      </left>
      <right style="medium"/>
      <top style="medium"/>
      <bottom style="medium"/>
    </border>
    <border>
      <left style="medium"/>
      <right/>
      <top style="medium"/>
      <bottom style="medium"/>
    </border>
    <border>
      <left style="medium"/>
      <right style="medium"/>
      <top style="medium"/>
      <bottom/>
    </border>
    <border>
      <left style="medium"/>
      <right/>
      <top/>
      <bottom style="medium"/>
    </border>
    <border>
      <left style="medium"/>
      <right/>
      <top/>
      <bottom/>
    </border>
    <border>
      <left style="medium"/>
      <right style="medium"/>
      <top style="dotted"/>
      <bottom style="medium"/>
    </border>
    <border>
      <left style="medium"/>
      <right style="medium"/>
      <top style="medium"/>
      <bottom style="dotted"/>
    </border>
    <border>
      <left style="medium"/>
      <right style="medium"/>
      <top/>
      <bottom style="dotted"/>
    </border>
    <border>
      <left style="medium"/>
      <right style="medium"/>
      <top style="dotted"/>
      <bottom style="dotted"/>
    </border>
    <border>
      <left style="medium"/>
      <right style="medium">
        <color indexed="8"/>
      </right>
      <top style="medium"/>
      <bottom/>
    </border>
    <border>
      <left style="medium">
        <color indexed="8"/>
      </left>
      <right style="medium"/>
      <top style="medium"/>
      <bottom/>
    </border>
    <border>
      <left/>
      <right style="medium">
        <color indexed="8"/>
      </right>
      <top style="dotted"/>
      <bottom style="dotted"/>
    </border>
    <border>
      <left style="medium">
        <color indexed="8"/>
      </left>
      <right style="medium">
        <color indexed="8"/>
      </right>
      <top style="dotted"/>
      <bottom style="dotted"/>
    </border>
    <border>
      <left style="medium">
        <color indexed="8"/>
      </left>
      <right style="medium"/>
      <top style="dotted"/>
      <bottom style="dotted"/>
    </border>
    <border>
      <left style="medium"/>
      <right style="medium"/>
      <top style="dotted"/>
      <bottom/>
    </border>
    <border>
      <left style="medium"/>
      <right style="medium">
        <color indexed="8"/>
      </right>
      <top style="medium"/>
      <bottom style="medium"/>
    </border>
    <border>
      <left style="medium"/>
      <right/>
      <top style="medium"/>
      <bottom style="dotted"/>
    </border>
    <border>
      <left style="medium"/>
      <right/>
      <top style="dotted"/>
      <bottom style="dotted"/>
    </border>
    <border>
      <left style="medium"/>
      <right style="medium">
        <color indexed="8"/>
      </right>
      <top/>
      <bottom style="dotted"/>
    </border>
    <border>
      <left/>
      <right/>
      <top/>
      <bottom style="medium"/>
    </border>
    <border>
      <left/>
      <right style="medium"/>
      <top/>
      <bottom style="medium"/>
    </border>
    <border>
      <left/>
      <right style="medium"/>
      <top style="medium"/>
      <bottom/>
    </border>
    <border>
      <left style="medium">
        <color indexed="8"/>
      </left>
      <right style="medium">
        <color indexed="8"/>
      </right>
      <top/>
      <bottom/>
    </border>
    <border>
      <left/>
      <right style="medium"/>
      <top style="dotted"/>
      <bottom/>
    </border>
    <border>
      <left style="medium"/>
      <right style="medium">
        <color indexed="8"/>
      </right>
      <top/>
      <bottom/>
    </border>
    <border>
      <left/>
      <right style="medium"/>
      <top/>
      <bottom/>
    </border>
    <border>
      <left/>
      <right style="medium"/>
      <top style="medium"/>
      <bottom style="dotted"/>
    </border>
    <border>
      <left/>
      <right style="medium"/>
      <top style="dotted"/>
      <bottom style="medium"/>
    </border>
    <border>
      <left/>
      <right style="medium"/>
      <top style="dotted"/>
      <bottom style="dotted"/>
    </border>
    <border>
      <left style="medium"/>
      <right/>
      <top style="medium"/>
      <bottom style="thick"/>
    </border>
    <border>
      <left/>
      <right/>
      <top style="medium"/>
      <bottom style="thick"/>
    </border>
    <border>
      <left/>
      <right style="medium"/>
      <top style="medium"/>
      <bottom style="thick"/>
    </border>
    <border>
      <left style="medium"/>
      <right style="medium"/>
      <top/>
      <bottom style="medium">
        <color indexed="8"/>
      </bottom>
    </border>
    <border>
      <left style="medium"/>
      <right style="medium"/>
      <top style="medium">
        <color indexed="8"/>
      </top>
      <bottom/>
    </border>
    <border>
      <left style="medium"/>
      <right/>
      <top style="thick"/>
      <bottom/>
    </border>
    <border>
      <left/>
      <right/>
      <top style="thick"/>
      <bottom/>
    </border>
    <border>
      <left/>
      <right style="medium"/>
      <top style="thick"/>
      <bottom/>
    </border>
    <border>
      <left style="medium"/>
      <right style="medium">
        <color indexed="8"/>
      </right>
      <top/>
      <bottom style="medium"/>
    </border>
    <border>
      <left style="medium">
        <color indexed="8"/>
      </left>
      <right style="medium"/>
      <top/>
      <bottom/>
    </border>
    <border>
      <left style="medium">
        <color indexed="8"/>
      </left>
      <right style="medium"/>
      <top/>
      <bottom style="medium"/>
    </border>
    <border>
      <left/>
      <right style="medium">
        <color indexed="8"/>
      </right>
      <top style="medium"/>
      <bottom/>
    </border>
    <border>
      <left/>
      <right style="medium">
        <color indexed="8"/>
      </right>
      <top/>
      <bottom/>
    </border>
    <border>
      <left style="medium">
        <color indexed="8"/>
      </left>
      <right style="medium">
        <color indexed="8"/>
      </right>
      <top style="medium"/>
      <bottom/>
    </border>
    <border>
      <left style="medium">
        <color indexed="8"/>
      </left>
      <right style="medium">
        <color indexed="8"/>
      </right>
      <top/>
      <bottom style="medium"/>
    </border>
    <border>
      <left/>
      <right style="medium"/>
      <top/>
      <bottom style="dott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4">
    <xf numFmtId="0" fontId="0" fillId="0" borderId="0" xfId="0" applyFont="1" applyAlignment="1">
      <alignment/>
    </xf>
    <xf numFmtId="0" fontId="6" fillId="33" borderId="10" xfId="55" applyFont="1" applyFill="1" applyBorder="1" applyAlignment="1">
      <alignment horizontal="center" vertical="center" wrapText="1"/>
      <protection/>
    </xf>
    <xf numFmtId="0" fontId="6" fillId="33" borderId="11" xfId="55" applyFont="1" applyFill="1" applyBorder="1" applyAlignment="1">
      <alignment horizontal="center" vertical="center" wrapText="1"/>
      <protection/>
    </xf>
    <xf numFmtId="0" fontId="6" fillId="33" borderId="12" xfId="55" applyFont="1" applyFill="1" applyBorder="1" applyAlignment="1">
      <alignment horizontal="center" vertical="center" wrapText="1"/>
      <protection/>
    </xf>
    <xf numFmtId="0" fontId="6" fillId="0" borderId="13" xfId="55" applyFont="1" applyFill="1" applyBorder="1" applyAlignment="1">
      <alignment vertical="center" wrapText="1"/>
      <protection/>
    </xf>
    <xf numFmtId="0" fontId="2" fillId="0" borderId="14" xfId="55" applyFont="1" applyBorder="1" applyAlignment="1">
      <alignment horizontal="left" vertical="center" wrapText="1"/>
      <protection/>
    </xf>
    <xf numFmtId="0" fontId="6" fillId="0" borderId="15" xfId="55" applyFont="1" applyFill="1" applyBorder="1" applyAlignment="1">
      <alignment horizontal="left" vertical="center" wrapText="1"/>
      <protection/>
    </xf>
    <xf numFmtId="9" fontId="2" fillId="0" borderId="14" xfId="55" applyNumberFormat="1" applyFont="1" applyBorder="1" applyAlignment="1">
      <alignment horizontal="left" vertical="center" wrapText="1"/>
      <protection/>
    </xf>
    <xf numFmtId="0" fontId="2" fillId="0" borderId="10" xfId="55" applyFont="1" applyBorder="1" applyAlignment="1">
      <alignment horizontal="left" vertical="center" wrapText="1"/>
      <protection/>
    </xf>
    <xf numFmtId="9" fontId="2" fillId="0" borderId="16" xfId="55" applyNumberFormat="1" applyFont="1" applyBorder="1" applyAlignment="1">
      <alignment horizontal="left" vertical="center" wrapText="1"/>
      <protection/>
    </xf>
    <xf numFmtId="10" fontId="2" fillId="0" borderId="16" xfId="55" applyNumberFormat="1" applyFont="1" applyBorder="1" applyAlignment="1">
      <alignment horizontal="left" vertical="center" wrapText="1"/>
      <protection/>
    </xf>
    <xf numFmtId="0" fontId="4" fillId="0" borderId="16" xfId="55" applyFont="1" applyFill="1" applyBorder="1" applyAlignment="1">
      <alignment vertical="center" wrapText="1"/>
      <protection/>
    </xf>
    <xf numFmtId="0" fontId="2" fillId="0" borderId="0" xfId="55" applyFont="1" applyBorder="1" applyAlignment="1">
      <alignment vertical="center" wrapText="1"/>
      <protection/>
    </xf>
    <xf numFmtId="9" fontId="2" fillId="0" borderId="17" xfId="55" applyNumberFormat="1" applyFont="1" applyBorder="1" applyAlignment="1">
      <alignment horizontal="left" vertical="center" wrapText="1"/>
      <protection/>
    </xf>
    <xf numFmtId="0" fontId="2" fillId="0" borderId="11" xfId="55" applyFont="1" applyBorder="1" applyAlignment="1">
      <alignment vertical="center" wrapText="1"/>
      <protection/>
    </xf>
    <xf numFmtId="9" fontId="2" fillId="0" borderId="18" xfId="55" applyNumberFormat="1" applyFont="1" applyBorder="1" applyAlignment="1">
      <alignment horizontal="left" vertical="center" wrapText="1"/>
      <protection/>
    </xf>
    <xf numFmtId="0" fontId="2" fillId="0" borderId="10" xfId="55" applyFont="1" applyBorder="1" applyAlignment="1">
      <alignment vertical="center" wrapText="1"/>
      <protection/>
    </xf>
    <xf numFmtId="0" fontId="2" fillId="0" borderId="18" xfId="55" applyFont="1" applyBorder="1" applyAlignment="1">
      <alignment horizontal="left" vertical="center" wrapText="1"/>
      <protection/>
    </xf>
    <xf numFmtId="0" fontId="6" fillId="0" borderId="19" xfId="55" applyFont="1" applyBorder="1" applyAlignment="1">
      <alignment vertical="center" wrapText="1"/>
      <protection/>
    </xf>
    <xf numFmtId="0" fontId="2" fillId="0" borderId="10" xfId="55" applyFont="1" applyBorder="1" applyAlignment="1">
      <alignment horizontal="justify" vertical="center" wrapText="1"/>
      <protection/>
    </xf>
    <xf numFmtId="0" fontId="2" fillId="0" borderId="20" xfId="55" applyFont="1" applyBorder="1" applyAlignment="1">
      <alignment vertical="center" wrapText="1"/>
      <protection/>
    </xf>
    <xf numFmtId="0" fontId="6" fillId="0" borderId="21" xfId="55" applyFont="1" applyFill="1" applyBorder="1" applyAlignment="1">
      <alignment vertical="center" wrapText="1"/>
      <protection/>
    </xf>
    <xf numFmtId="0" fontId="6" fillId="0" borderId="22" xfId="55" applyFont="1" applyBorder="1" applyAlignment="1">
      <alignment horizontal="left" vertical="center" wrapText="1"/>
      <protection/>
    </xf>
    <xf numFmtId="0" fontId="2" fillId="0" borderId="23" xfId="55" applyFont="1" applyBorder="1" applyAlignment="1">
      <alignment horizontal="left" vertical="center" wrapText="1"/>
      <protection/>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8" fillId="0" borderId="0" xfId="0" applyFont="1" applyAlignment="1">
      <alignment/>
    </xf>
    <xf numFmtId="0" fontId="49" fillId="0" borderId="0" xfId="0" applyFont="1" applyAlignment="1">
      <alignment/>
    </xf>
    <xf numFmtId="0" fontId="0" fillId="0" borderId="0" xfId="0" applyFill="1" applyAlignment="1">
      <alignment/>
    </xf>
    <xf numFmtId="0" fontId="48" fillId="33" borderId="0" xfId="0" applyFont="1" applyFill="1" applyAlignment="1">
      <alignment/>
    </xf>
    <xf numFmtId="0" fontId="2" fillId="0" borderId="21" xfId="55" applyFont="1" applyBorder="1" applyAlignment="1">
      <alignment horizontal="left" vertical="center" wrapText="1"/>
      <protection/>
    </xf>
    <xf numFmtId="0" fontId="2" fillId="0" borderId="24" xfId="55" applyFont="1" applyBorder="1" applyAlignment="1">
      <alignment horizontal="left" vertical="center" wrapText="1"/>
      <protection/>
    </xf>
    <xf numFmtId="9" fontId="4" fillId="0" borderId="16" xfId="55" applyNumberFormat="1" applyFont="1" applyFill="1" applyBorder="1" applyAlignment="1">
      <alignment horizontal="left" vertical="center" wrapText="1"/>
      <protection/>
    </xf>
    <xf numFmtId="0" fontId="4" fillId="0" borderId="14" xfId="55" applyFont="1" applyFill="1" applyBorder="1" applyAlignment="1">
      <alignment horizontal="left" vertical="center" wrapText="1"/>
      <protection/>
    </xf>
    <xf numFmtId="0" fontId="7" fillId="0" borderId="14" xfId="0" applyFont="1" applyFill="1" applyBorder="1" applyAlignment="1">
      <alignment vertical="center" wrapText="1"/>
    </xf>
    <xf numFmtId="9" fontId="4" fillId="0" borderId="14" xfId="55" applyNumberFormat="1" applyFont="1" applyFill="1" applyBorder="1" applyAlignment="1">
      <alignment horizontal="left" vertical="center" wrapText="1"/>
      <protection/>
    </xf>
    <xf numFmtId="0" fontId="4" fillId="0" borderId="25" xfId="55" applyFont="1" applyFill="1" applyBorder="1" applyAlignment="1">
      <alignment horizontal="left" vertical="center" wrapText="1"/>
      <protection/>
    </xf>
    <xf numFmtId="9" fontId="4" fillId="0" borderId="25" xfId="55" applyNumberFormat="1" applyFont="1" applyFill="1" applyBorder="1" applyAlignment="1">
      <alignment horizontal="left" vertical="center" wrapText="1"/>
      <protection/>
    </xf>
    <xf numFmtId="0" fontId="2" fillId="0" borderId="25" xfId="55" applyFont="1" applyBorder="1" applyAlignment="1">
      <alignment horizontal="left" vertical="center" wrapText="1"/>
      <protection/>
    </xf>
    <xf numFmtId="9" fontId="2" fillId="0" borderId="25" xfId="55" applyNumberFormat="1" applyFont="1" applyBorder="1" applyAlignment="1">
      <alignment horizontal="left" vertical="center" wrapText="1"/>
      <protection/>
    </xf>
    <xf numFmtId="0" fontId="5" fillId="0" borderId="21" xfId="55" applyFont="1" applyBorder="1">
      <alignment/>
      <protection/>
    </xf>
    <xf numFmtId="0" fontId="2" fillId="0" borderId="16" xfId="55" applyFont="1" applyBorder="1" applyAlignment="1">
      <alignment vertical="center" wrapText="1"/>
      <protection/>
    </xf>
    <xf numFmtId="0" fontId="2" fillId="0" borderId="21" xfId="55" applyFont="1" applyBorder="1" applyAlignment="1">
      <alignment horizontal="left" vertical="center" wrapText="1"/>
      <protection/>
    </xf>
    <xf numFmtId="0" fontId="4" fillId="0" borderId="16" xfId="55" applyFont="1" applyBorder="1" applyAlignment="1">
      <alignment vertical="center" wrapText="1"/>
      <protection/>
    </xf>
    <xf numFmtId="0" fontId="2" fillId="0" borderId="21" xfId="55" applyFont="1" applyBorder="1" applyAlignment="1">
      <alignment vertical="center" wrapText="1"/>
      <protection/>
    </xf>
    <xf numFmtId="0" fontId="4" fillId="0" borderId="21" xfId="55" applyFont="1" applyBorder="1" applyAlignment="1">
      <alignment vertical="center" wrapText="1"/>
      <protection/>
    </xf>
    <xf numFmtId="0" fontId="4" fillId="0" borderId="14" xfId="55" applyFont="1" applyFill="1" applyBorder="1" applyAlignment="1">
      <alignment vertical="center" wrapText="1"/>
      <protection/>
    </xf>
    <xf numFmtId="0" fontId="6" fillId="0" borderId="15" xfId="55" applyFont="1" applyFill="1" applyBorder="1" applyAlignment="1">
      <alignment vertical="center" wrapText="1"/>
      <protection/>
    </xf>
    <xf numFmtId="0" fontId="5" fillId="0" borderId="21" xfId="55" applyFont="1" applyBorder="1" applyAlignment="1">
      <alignment horizontal="right"/>
      <protection/>
    </xf>
    <xf numFmtId="0" fontId="0" fillId="0" borderId="0" xfId="0" applyFill="1" applyAlignment="1">
      <alignment/>
    </xf>
    <xf numFmtId="0" fontId="2" fillId="0" borderId="24" xfId="55" applyFont="1" applyBorder="1" applyAlignment="1">
      <alignment vertical="center" wrapText="1"/>
      <protection/>
    </xf>
    <xf numFmtId="0" fontId="5" fillId="0" borderId="13" xfId="55" applyFont="1" applyBorder="1" applyAlignment="1">
      <alignment horizontal="left"/>
      <protection/>
    </xf>
    <xf numFmtId="0" fontId="2" fillId="0" borderId="26" xfId="55" applyFont="1" applyBorder="1" applyAlignment="1">
      <alignment vertical="center" wrapText="1"/>
      <protection/>
    </xf>
    <xf numFmtId="0" fontId="2" fillId="0" borderId="27" xfId="55" applyFont="1" applyFill="1" applyBorder="1" applyAlignment="1">
      <alignment vertical="center" wrapText="1"/>
      <protection/>
    </xf>
    <xf numFmtId="0" fontId="4" fillId="0" borderId="27" xfId="55" applyFont="1" applyFill="1" applyBorder="1" applyAlignment="1">
      <alignment horizontal="left" vertical="center" wrapText="1"/>
      <protection/>
    </xf>
    <xf numFmtId="0" fontId="4" fillId="0" borderId="27" xfId="55" applyFont="1" applyFill="1" applyBorder="1" applyAlignment="1">
      <alignment vertical="center" wrapText="1"/>
      <protection/>
    </xf>
    <xf numFmtId="0" fontId="4" fillId="0" borderId="28" xfId="55" applyFont="1" applyBorder="1" applyAlignment="1">
      <alignment horizontal="left" vertical="center" wrapText="1"/>
      <protection/>
    </xf>
    <xf numFmtId="9" fontId="4" fillId="0" borderId="29" xfId="55" applyNumberFormat="1" applyFont="1" applyBorder="1" applyAlignment="1">
      <alignment horizontal="left" vertical="center" wrapText="1"/>
      <protection/>
    </xf>
    <xf numFmtId="0" fontId="4" fillId="0" borderId="27" xfId="55" applyFont="1" applyBorder="1" applyAlignment="1">
      <alignment vertical="center" wrapText="1"/>
      <protection/>
    </xf>
    <xf numFmtId="10" fontId="2" fillId="0" borderId="27" xfId="55" applyNumberFormat="1" applyFont="1" applyBorder="1" applyAlignment="1">
      <alignment horizontal="left" vertical="center" wrapText="1"/>
      <protection/>
    </xf>
    <xf numFmtId="0" fontId="2" fillId="0" borderId="27" xfId="55" applyFont="1" applyBorder="1" applyAlignment="1">
      <alignment vertical="center" wrapText="1"/>
      <protection/>
    </xf>
    <xf numFmtId="0" fontId="4" fillId="0" borderId="27" xfId="55" applyFont="1" applyBorder="1" applyAlignment="1">
      <alignment horizontal="left" vertical="center" wrapText="1"/>
      <protection/>
    </xf>
    <xf numFmtId="10" fontId="4" fillId="0" borderId="27" xfId="55" applyNumberFormat="1" applyFont="1" applyFill="1" applyBorder="1" applyAlignment="1">
      <alignment horizontal="left" vertical="center" wrapText="1"/>
      <protection/>
    </xf>
    <xf numFmtId="9" fontId="4" fillId="0" borderId="27" xfId="55" applyNumberFormat="1" applyFont="1" applyFill="1" applyBorder="1" applyAlignment="1">
      <alignment horizontal="left" vertical="center" wrapText="1"/>
      <protection/>
    </xf>
    <xf numFmtId="9" fontId="2" fillId="0" borderId="30" xfId="55" applyNumberFormat="1" applyFont="1" applyFill="1" applyBorder="1" applyAlignment="1">
      <alignment horizontal="left" vertical="center" wrapText="1"/>
      <protection/>
    </xf>
    <xf numFmtId="9" fontId="2" fillId="0" borderId="31" xfId="55" applyNumberFormat="1" applyFont="1" applyFill="1" applyBorder="1" applyAlignment="1">
      <alignment horizontal="left" vertical="center" wrapText="1"/>
      <protection/>
    </xf>
    <xf numFmtId="0" fontId="4" fillId="0" borderId="32" xfId="55" applyFont="1" applyBorder="1" applyAlignment="1">
      <alignment vertical="center" wrapText="1"/>
      <protection/>
    </xf>
    <xf numFmtId="9" fontId="2" fillId="0" borderId="14" xfId="55" applyNumberFormat="1" applyFont="1" applyBorder="1" applyAlignment="1">
      <alignment horizontal="left" vertical="center" wrapText="1"/>
      <protection/>
    </xf>
    <xf numFmtId="0" fontId="2" fillId="0" borderId="14" xfId="55" applyFont="1" applyBorder="1" applyAlignment="1">
      <alignment vertical="center" wrapText="1"/>
      <protection/>
    </xf>
    <xf numFmtId="0" fontId="4" fillId="0" borderId="25" xfId="55" applyFont="1" applyFill="1" applyBorder="1" applyAlignment="1">
      <alignment vertical="center" wrapText="1"/>
      <protection/>
    </xf>
    <xf numFmtId="0" fontId="2" fillId="0" borderId="25" xfId="55" applyFont="1" applyBorder="1" applyAlignment="1">
      <alignment vertical="center" wrapText="1"/>
      <protection/>
    </xf>
    <xf numFmtId="0" fontId="2" fillId="0" borderId="26" xfId="55" applyFont="1" applyFill="1" applyBorder="1" applyAlignment="1">
      <alignment vertical="center" wrapText="1"/>
      <protection/>
    </xf>
    <xf numFmtId="0" fontId="2" fillId="0" borderId="26" xfId="55" applyFont="1" applyFill="1" applyBorder="1" applyAlignment="1">
      <alignment horizontal="left" vertical="center" wrapText="1"/>
      <protection/>
    </xf>
    <xf numFmtId="0" fontId="2" fillId="0" borderId="27" xfId="55" applyFont="1" applyFill="1" applyBorder="1" applyAlignment="1">
      <alignment horizontal="left" vertical="center" wrapText="1"/>
      <protection/>
    </xf>
    <xf numFmtId="0" fontId="4" fillId="0" borderId="25" xfId="55" applyFont="1" applyBorder="1" applyAlignment="1">
      <alignment vertical="center" wrapText="1"/>
      <protection/>
    </xf>
    <xf numFmtId="0" fontId="2" fillId="0" borderId="25" xfId="55" applyFont="1" applyFill="1" applyBorder="1" applyAlignment="1">
      <alignment vertical="center" wrapText="1"/>
      <protection/>
    </xf>
    <xf numFmtId="9" fontId="2" fillId="0" borderId="27" xfId="55" applyNumberFormat="1" applyFont="1" applyBorder="1" applyAlignment="1">
      <alignment horizontal="left" vertical="center" wrapText="1"/>
      <protection/>
    </xf>
    <xf numFmtId="10" fontId="4" fillId="0" borderId="33" xfId="55" applyNumberFormat="1" applyFont="1" applyFill="1" applyBorder="1" applyAlignment="1">
      <alignment horizontal="left" vertical="center" wrapText="1"/>
      <protection/>
    </xf>
    <xf numFmtId="0" fontId="2" fillId="0" borderId="27" xfId="0" applyFont="1" applyBorder="1" applyAlignment="1">
      <alignment horizontal="left" vertical="center" wrapText="1"/>
    </xf>
    <xf numFmtId="0" fontId="6" fillId="0" borderId="27" xfId="55" applyFont="1" applyFill="1" applyBorder="1" applyAlignment="1">
      <alignment horizontal="center" vertical="center" wrapText="1"/>
      <protection/>
    </xf>
    <xf numFmtId="0" fontId="2" fillId="0" borderId="34" xfId="55" applyFont="1" applyBorder="1" applyAlignment="1">
      <alignment horizontal="left" vertical="center" wrapText="1"/>
      <protection/>
    </xf>
    <xf numFmtId="0" fontId="2" fillId="0" borderId="35" xfId="55" applyFont="1" applyBorder="1" applyAlignment="1">
      <alignment horizontal="left" vertical="center" wrapText="1"/>
      <protection/>
    </xf>
    <xf numFmtId="0" fontId="2" fillId="0" borderId="36" xfId="55" applyFont="1" applyBorder="1" applyAlignment="1">
      <alignment horizontal="left" vertical="center" wrapText="1"/>
      <protection/>
    </xf>
    <xf numFmtId="9" fontId="2" fillId="0" borderId="22" xfId="55" applyNumberFormat="1" applyFont="1" applyBorder="1" applyAlignment="1">
      <alignment horizontal="left" vertical="center" wrapText="1"/>
      <protection/>
    </xf>
    <xf numFmtId="1" fontId="2" fillId="0" borderId="25" xfId="55" applyNumberFormat="1" applyFont="1" applyBorder="1" applyAlignment="1">
      <alignment horizontal="left" vertical="center" wrapText="1"/>
      <protection/>
    </xf>
    <xf numFmtId="0" fontId="6" fillId="0" borderId="26" xfId="55" applyFont="1" applyFill="1" applyBorder="1" applyAlignment="1">
      <alignment horizontal="center" vertical="center" wrapText="1"/>
      <protection/>
    </xf>
    <xf numFmtId="0" fontId="4" fillId="0" borderId="14" xfId="0" applyFont="1" applyBorder="1" applyAlignment="1">
      <alignment horizontal="justify" vertical="center" wrapText="1"/>
    </xf>
    <xf numFmtId="0" fontId="4" fillId="0" borderId="22" xfId="0" applyFont="1" applyBorder="1" applyAlignment="1">
      <alignment horizontal="left" vertical="center" wrapText="1"/>
    </xf>
    <xf numFmtId="0" fontId="2" fillId="0" borderId="25" xfId="55" applyFont="1" applyBorder="1" applyAlignment="1">
      <alignment horizontal="left" vertical="center" wrapText="1"/>
      <protection/>
    </xf>
    <xf numFmtId="0" fontId="0" fillId="0" borderId="11" xfId="0" applyBorder="1" applyAlignment="1">
      <alignment vertical="center"/>
    </xf>
    <xf numFmtId="0" fontId="4" fillId="0" borderId="10" xfId="55" applyFont="1" applyBorder="1" applyAlignment="1">
      <alignment vertical="center" wrapText="1"/>
      <protection/>
    </xf>
    <xf numFmtId="0" fontId="4" fillId="0" borderId="10" xfId="55" applyFont="1" applyBorder="1" applyAlignment="1">
      <alignment horizontal="justify" vertical="center" wrapText="1"/>
      <protection/>
    </xf>
    <xf numFmtId="0" fontId="4" fillId="0" borderId="20" xfId="55" applyFont="1" applyBorder="1" applyAlignment="1">
      <alignment horizontal="left" vertical="center" wrapText="1"/>
      <protection/>
    </xf>
    <xf numFmtId="0" fontId="4" fillId="0" borderId="20" xfId="55" applyFont="1" applyBorder="1" applyAlignment="1">
      <alignment vertical="center" wrapText="1"/>
      <protection/>
    </xf>
    <xf numFmtId="0" fontId="4" fillId="0" borderId="10" xfId="55" applyFont="1" applyBorder="1" applyAlignment="1">
      <alignment horizontal="left" vertical="center" wrapText="1"/>
      <protection/>
    </xf>
    <xf numFmtId="0" fontId="4" fillId="0" borderId="11" xfId="55" applyFont="1" applyBorder="1" applyAlignment="1">
      <alignment horizontal="left" vertical="center" wrapText="1"/>
      <protection/>
    </xf>
    <xf numFmtId="0" fontId="4" fillId="0" borderId="0" xfId="0" applyFont="1" applyAlignment="1">
      <alignment vertical="center"/>
    </xf>
    <xf numFmtId="0" fontId="50" fillId="0" borderId="15" xfId="0" applyFont="1" applyBorder="1" applyAlignment="1">
      <alignment vertical="top"/>
    </xf>
    <xf numFmtId="0" fontId="6" fillId="0" borderId="21" xfId="55" applyFont="1" applyBorder="1" applyAlignment="1">
      <alignment vertical="center" wrapText="1"/>
      <protection/>
    </xf>
    <xf numFmtId="0" fontId="10" fillId="0" borderId="24" xfId="0" applyFont="1" applyFill="1" applyBorder="1" applyAlignment="1">
      <alignment vertical="top" wrapText="1"/>
    </xf>
    <xf numFmtId="0" fontId="10" fillId="0" borderId="25"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6" fillId="0" borderId="15" xfId="0" applyFont="1" applyBorder="1" applyAlignment="1">
      <alignment vertical="center" wrapText="1"/>
    </xf>
    <xf numFmtId="0" fontId="2" fillId="0" borderId="25" xfId="0" applyFont="1" applyBorder="1" applyAlignment="1">
      <alignment vertical="center" wrapText="1"/>
    </xf>
    <xf numFmtId="0" fontId="2" fillId="34" borderId="25" xfId="0" applyFont="1" applyFill="1" applyBorder="1" applyAlignment="1">
      <alignment vertical="center" wrapText="1"/>
    </xf>
    <xf numFmtId="0" fontId="2" fillId="34" borderId="27" xfId="0" applyFont="1" applyFill="1" applyBorder="1" applyAlignment="1">
      <alignment vertical="center" wrapText="1"/>
    </xf>
    <xf numFmtId="0" fontId="46" fillId="0" borderId="0" xfId="0" applyFont="1" applyAlignment="1">
      <alignment/>
    </xf>
    <xf numFmtId="0" fontId="46" fillId="0" borderId="0" xfId="0" applyFont="1" applyBorder="1" applyAlignment="1">
      <alignment/>
    </xf>
    <xf numFmtId="0" fontId="3" fillId="0" borderId="14" xfId="55" applyFont="1" applyBorder="1" applyAlignment="1">
      <alignment vertical="center" wrapText="1"/>
      <protection/>
    </xf>
    <xf numFmtId="0" fontId="3" fillId="0" borderId="22" xfId="55" applyFont="1" applyBorder="1" applyAlignment="1">
      <alignment vertical="center" wrapText="1"/>
      <protection/>
    </xf>
    <xf numFmtId="0" fontId="6" fillId="0" borderId="33" xfId="55" applyFont="1" applyBorder="1" applyAlignment="1">
      <alignment horizontal="left" vertical="center" wrapText="1"/>
      <protection/>
    </xf>
    <xf numFmtId="0" fontId="6" fillId="0" borderId="27" xfId="55" applyFont="1" applyBorder="1" applyAlignment="1">
      <alignment horizontal="left" vertical="center" wrapText="1"/>
      <protection/>
    </xf>
    <xf numFmtId="0" fontId="3" fillId="34" borderId="24" xfId="55" applyFont="1" applyFill="1" applyBorder="1" applyAlignment="1">
      <alignment horizontal="left" vertical="center" wrapText="1"/>
      <protection/>
    </xf>
    <xf numFmtId="0" fontId="3" fillId="34" borderId="0" xfId="55" applyFont="1" applyFill="1" applyBorder="1" applyAlignment="1">
      <alignment horizontal="left" vertical="center" wrapText="1"/>
      <protection/>
    </xf>
    <xf numFmtId="0" fontId="3" fillId="34" borderId="14" xfId="55" applyFont="1" applyFill="1" applyBorder="1" applyAlignment="1">
      <alignment horizontal="left" vertical="center" wrapText="1"/>
      <protection/>
    </xf>
    <xf numFmtId="0" fontId="3" fillId="34" borderId="16" xfId="55" applyFont="1" applyFill="1" applyBorder="1" applyAlignment="1">
      <alignment horizontal="left" vertical="center" wrapText="1"/>
      <protection/>
    </xf>
    <xf numFmtId="0" fontId="2" fillId="0" borderId="24" xfId="55" applyFont="1" applyFill="1" applyBorder="1" applyAlignment="1">
      <alignment horizontal="left" vertical="center" wrapText="1"/>
      <protection/>
    </xf>
    <xf numFmtId="0" fontId="4" fillId="0" borderId="26" xfId="0" applyFont="1" applyBorder="1" applyAlignment="1">
      <alignment vertical="center" wrapText="1"/>
    </xf>
    <xf numFmtId="0" fontId="4" fillId="0" borderId="37" xfId="0" applyFont="1" applyBorder="1" applyAlignment="1">
      <alignment vertical="center" wrapText="1"/>
    </xf>
    <xf numFmtId="0" fontId="4" fillId="0" borderId="14" xfId="0" applyFont="1" applyBorder="1" applyAlignment="1">
      <alignment vertical="center" wrapText="1"/>
    </xf>
    <xf numFmtId="0" fontId="2" fillId="0" borderId="33" xfId="55" applyFont="1" applyFill="1" applyBorder="1" applyAlignment="1">
      <alignment vertical="center" wrapText="1"/>
      <protection/>
    </xf>
    <xf numFmtId="0" fontId="11" fillId="33" borderId="0" xfId="0" applyFont="1" applyFill="1" applyAlignment="1">
      <alignment/>
    </xf>
    <xf numFmtId="0" fontId="6" fillId="0" borderId="26" xfId="55" applyFont="1" applyBorder="1" applyAlignment="1">
      <alignment vertical="center" wrapText="1"/>
      <protection/>
    </xf>
    <xf numFmtId="0" fontId="6" fillId="0" borderId="27" xfId="55" applyFont="1" applyFill="1" applyBorder="1" applyAlignment="1">
      <alignment vertical="center" wrapText="1"/>
      <protection/>
    </xf>
    <xf numFmtId="0" fontId="3" fillId="0" borderId="27" xfId="55" applyFont="1" applyFill="1" applyBorder="1" applyAlignment="1">
      <alignment horizontal="left" vertical="center" wrapText="1"/>
      <protection/>
    </xf>
    <xf numFmtId="0" fontId="3" fillId="0" borderId="27" xfId="55" applyFont="1" applyFill="1" applyBorder="1" applyAlignment="1">
      <alignment vertical="center" wrapText="1"/>
      <protection/>
    </xf>
    <xf numFmtId="0" fontId="46" fillId="0" borderId="0" xfId="0" applyFont="1" applyFill="1" applyAlignment="1">
      <alignment/>
    </xf>
    <xf numFmtId="0" fontId="6" fillId="0" borderId="27" xfId="55" applyFont="1" applyBorder="1" applyAlignment="1">
      <alignment vertical="center" wrapText="1"/>
      <protection/>
    </xf>
    <xf numFmtId="0" fontId="50" fillId="0" borderId="21" xfId="0" applyFont="1" applyBorder="1" applyAlignment="1">
      <alignment/>
    </xf>
    <xf numFmtId="0" fontId="50" fillId="0" borderId="13" xfId="0" applyFont="1" applyBorder="1" applyAlignment="1">
      <alignment/>
    </xf>
    <xf numFmtId="0" fontId="50" fillId="0" borderId="0" xfId="0" applyFont="1" applyAlignment="1">
      <alignment/>
    </xf>
    <xf numFmtId="0" fontId="6" fillId="0" borderId="14" xfId="55" applyFont="1" applyFill="1" applyBorder="1" applyAlignment="1">
      <alignment horizontal="left" vertical="center" wrapText="1"/>
      <protection/>
    </xf>
    <xf numFmtId="0" fontId="6" fillId="0" borderId="38" xfId="55" applyFont="1" applyFill="1" applyBorder="1" applyAlignment="1">
      <alignment horizontal="left" vertical="center" wrapText="1"/>
      <protection/>
    </xf>
    <xf numFmtId="0" fontId="50" fillId="33" borderId="0" xfId="0" applyFont="1" applyFill="1" applyAlignment="1">
      <alignment/>
    </xf>
    <xf numFmtId="0" fontId="50" fillId="33" borderId="0" xfId="0" applyFont="1" applyFill="1" applyBorder="1" applyAlignment="1">
      <alignment/>
    </xf>
    <xf numFmtId="0" fontId="6" fillId="0" borderId="21" xfId="0" applyFont="1" applyBorder="1" applyAlignment="1">
      <alignment vertical="top" wrapText="1"/>
    </xf>
    <xf numFmtId="0" fontId="51" fillId="0" borderId="0" xfId="0" applyFont="1" applyAlignment="1">
      <alignment/>
    </xf>
    <xf numFmtId="0" fontId="6" fillId="0" borderId="27" xfId="0" applyFont="1" applyBorder="1" applyAlignment="1">
      <alignment vertical="top" wrapText="1"/>
    </xf>
    <xf numFmtId="0" fontId="51" fillId="33" borderId="0" xfId="0" applyFont="1" applyFill="1" applyAlignment="1">
      <alignment/>
    </xf>
    <xf numFmtId="0" fontId="6" fillId="0" borderId="14" xfId="0" applyFont="1" applyBorder="1" applyAlignment="1">
      <alignment vertical="top" wrapText="1"/>
    </xf>
    <xf numFmtId="164" fontId="48" fillId="0" borderId="0" xfId="42" applyNumberFormat="1" applyFont="1" applyAlignment="1">
      <alignment/>
    </xf>
    <xf numFmtId="4" fontId="51" fillId="0" borderId="0" xfId="42" applyNumberFormat="1" applyFont="1" applyAlignment="1">
      <alignment/>
    </xf>
    <xf numFmtId="0" fontId="4" fillId="0" borderId="24" xfId="55" applyFont="1" applyFill="1" applyBorder="1" applyAlignment="1">
      <alignment horizontal="justify" vertical="center" wrapText="1"/>
      <protection/>
    </xf>
    <xf numFmtId="0" fontId="4" fillId="0" borderId="24" xfId="55" applyFont="1" applyFill="1" applyBorder="1" applyAlignment="1">
      <alignment vertical="center" wrapText="1"/>
      <protection/>
    </xf>
    <xf numFmtId="0" fontId="4" fillId="0" borderId="24" xfId="55" applyFont="1" applyFill="1" applyBorder="1" applyAlignment="1">
      <alignment horizontal="left" vertical="center" wrapText="1"/>
      <protection/>
    </xf>
    <xf numFmtId="0" fontId="2" fillId="0" borderId="10" xfId="0" applyFont="1" applyFill="1" applyBorder="1" applyAlignment="1">
      <alignment vertical="center" wrapText="1"/>
    </xf>
    <xf numFmtId="9" fontId="2" fillId="0" borderId="27" xfId="0" applyNumberFormat="1" applyFont="1" applyBorder="1" applyAlignment="1">
      <alignment horizontal="left" vertical="center" wrapText="1"/>
    </xf>
    <xf numFmtId="0" fontId="52" fillId="0" borderId="27" xfId="0" applyFont="1" applyBorder="1" applyAlignment="1">
      <alignment vertical="center" wrapText="1"/>
    </xf>
    <xf numFmtId="0" fontId="52" fillId="0" borderId="24" xfId="0" applyFont="1" applyBorder="1" applyAlignment="1">
      <alignment horizontal="left" vertical="center" wrapText="1"/>
    </xf>
    <xf numFmtId="0" fontId="52" fillId="0" borderId="25" xfId="0" applyFont="1" applyBorder="1" applyAlignment="1">
      <alignment horizontal="left" vertical="center" wrapText="1"/>
    </xf>
    <xf numFmtId="0" fontId="2" fillId="0" borderId="25" xfId="0" applyFont="1" applyBorder="1" applyAlignment="1">
      <alignment horizontal="left" vertical="center" wrapText="1"/>
    </xf>
    <xf numFmtId="0" fontId="52" fillId="0" borderId="27" xfId="0" applyFont="1" applyBorder="1" applyAlignment="1">
      <alignment horizontal="left" vertical="center" wrapText="1"/>
    </xf>
    <xf numFmtId="0" fontId="52" fillId="0" borderId="24" xfId="0" applyFont="1" applyBorder="1" applyAlignment="1">
      <alignment vertical="center" wrapText="1"/>
    </xf>
    <xf numFmtId="0" fontId="10" fillId="0" borderId="10" xfId="0" applyFont="1" applyFill="1" applyBorder="1" applyAlignment="1">
      <alignment horizontal="left" vertical="center" wrapText="1"/>
    </xf>
    <xf numFmtId="0" fontId="6" fillId="0" borderId="16" xfId="55" applyFont="1" applyFill="1" applyBorder="1" applyAlignment="1">
      <alignment vertical="center" wrapText="1"/>
      <protection/>
    </xf>
    <xf numFmtId="0" fontId="6" fillId="33" borderId="10" xfId="55" applyFont="1" applyFill="1" applyBorder="1" applyAlignment="1">
      <alignment vertical="center" wrapText="1"/>
      <protection/>
    </xf>
    <xf numFmtId="0" fontId="2" fillId="0" borderId="14" xfId="55" applyFont="1" applyBorder="1" applyAlignment="1">
      <alignment horizontal="left" vertical="center" wrapText="1"/>
      <protection/>
    </xf>
    <xf numFmtId="0" fontId="6" fillId="0" borderId="26" xfId="55" applyFont="1" applyBorder="1" applyAlignment="1">
      <alignment horizontal="left" vertical="center" wrapText="1"/>
      <protection/>
    </xf>
    <xf numFmtId="0" fontId="2" fillId="0" borderId="25" xfId="55" applyFont="1" applyBorder="1" applyAlignment="1">
      <alignment horizontal="left" vertical="center" wrapText="1"/>
      <protection/>
    </xf>
    <xf numFmtId="0" fontId="2" fillId="0" borderId="39" xfId="55" applyFont="1" applyBorder="1" applyAlignment="1">
      <alignment horizontal="left" vertical="center" wrapText="1"/>
      <protection/>
    </xf>
    <xf numFmtId="0" fontId="0" fillId="0" borderId="0" xfId="0" applyAlignment="1">
      <alignment horizontal="center"/>
    </xf>
    <xf numFmtId="164" fontId="0" fillId="0" borderId="0" xfId="42" applyNumberFormat="1"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Font="1" applyAlignment="1">
      <alignment/>
    </xf>
    <xf numFmtId="0" fontId="46" fillId="0" borderId="0" xfId="0" applyFont="1" applyAlignment="1">
      <alignment vertical="center"/>
    </xf>
    <xf numFmtId="0" fontId="46" fillId="35" borderId="0" xfId="0" applyFont="1" applyFill="1" applyBorder="1" applyAlignment="1">
      <alignment/>
    </xf>
    <xf numFmtId="0" fontId="35" fillId="36" borderId="0" xfId="0" applyFont="1" applyFill="1" applyBorder="1" applyAlignment="1">
      <alignment/>
    </xf>
    <xf numFmtId="0" fontId="35" fillId="36" borderId="0" xfId="0" applyFont="1" applyFill="1" applyBorder="1" applyAlignment="1">
      <alignment horizontal="center"/>
    </xf>
    <xf numFmtId="0" fontId="46" fillId="35" borderId="0" xfId="0" applyFont="1" applyFill="1" applyBorder="1" applyAlignment="1">
      <alignment horizontal="center" wrapText="1"/>
    </xf>
    <xf numFmtId="164" fontId="46" fillId="35" borderId="0" xfId="0" applyNumberFormat="1" applyFont="1" applyFill="1" applyBorder="1" applyAlignment="1">
      <alignment/>
    </xf>
    <xf numFmtId="0" fontId="46" fillId="35" borderId="0" xfId="0" applyFont="1" applyFill="1" applyBorder="1" applyAlignment="1">
      <alignment vertical="center" wrapText="1"/>
    </xf>
    <xf numFmtId="164" fontId="46" fillId="35" borderId="0" xfId="42" applyNumberFormat="1" applyFont="1" applyFill="1" applyBorder="1" applyAlignment="1">
      <alignment vertical="center"/>
    </xf>
    <xf numFmtId="164" fontId="35" fillId="36" borderId="0" xfId="0" applyNumberFormat="1" applyFont="1" applyFill="1" applyBorder="1" applyAlignment="1">
      <alignment/>
    </xf>
    <xf numFmtId="0" fontId="0" fillId="34" borderId="0" xfId="0" applyFill="1" applyBorder="1" applyAlignment="1">
      <alignment/>
    </xf>
    <xf numFmtId="0" fontId="0" fillId="34" borderId="0" xfId="0" applyFont="1" applyFill="1" applyBorder="1" applyAlignment="1">
      <alignment/>
    </xf>
    <xf numFmtId="0" fontId="0" fillId="34" borderId="0" xfId="0" applyFill="1" applyBorder="1" applyAlignment="1">
      <alignment vertical="center" wrapText="1"/>
    </xf>
    <xf numFmtId="164" fontId="0" fillId="34" borderId="0" xfId="42" applyNumberFormat="1" applyFont="1" applyFill="1" applyBorder="1" applyAlignment="1">
      <alignment vertical="center"/>
    </xf>
    <xf numFmtId="0" fontId="0" fillId="34" borderId="0" xfId="0" applyFill="1" applyBorder="1" applyAlignment="1">
      <alignment vertical="center"/>
    </xf>
    <xf numFmtId="164" fontId="0" fillId="34" borderId="0" xfId="0" applyNumberFormat="1" applyFont="1" applyFill="1" applyBorder="1" applyAlignment="1">
      <alignment vertical="center"/>
    </xf>
    <xf numFmtId="164" fontId="0" fillId="34" borderId="0" xfId="42" applyNumberFormat="1" applyFont="1" applyFill="1" applyBorder="1" applyAlignment="1">
      <alignment/>
    </xf>
    <xf numFmtId="37" fontId="0" fillId="34" borderId="0" xfId="42" applyNumberFormat="1" applyFont="1" applyFill="1" applyBorder="1" applyAlignment="1">
      <alignment vertical="center"/>
    </xf>
    <xf numFmtId="0" fontId="0" fillId="34" borderId="0" xfId="0" applyFill="1" applyBorder="1" applyAlignment="1">
      <alignment horizontal="left" vertical="center" wrapText="1"/>
    </xf>
    <xf numFmtId="164" fontId="0" fillId="34" borderId="0" xfId="42" applyNumberFormat="1" applyFont="1" applyFill="1" applyBorder="1" applyAlignment="1">
      <alignment horizontal="left" vertical="center"/>
    </xf>
    <xf numFmtId="0" fontId="0" fillId="34" borderId="0" xfId="0" applyFill="1" applyBorder="1" applyAlignment="1">
      <alignment horizontal="left" vertical="center"/>
    </xf>
    <xf numFmtId="164" fontId="0" fillId="34" borderId="0" xfId="42" applyNumberFormat="1" applyFont="1" applyFill="1" applyBorder="1" applyAlignment="1">
      <alignment vertical="center" wrapText="1"/>
    </xf>
    <xf numFmtId="0" fontId="5" fillId="0" borderId="40" xfId="55" applyFont="1" applyBorder="1">
      <alignment/>
      <protection/>
    </xf>
    <xf numFmtId="0" fontId="3" fillId="0" borderId="24" xfId="55" applyFont="1" applyFill="1" applyBorder="1" applyAlignment="1">
      <alignment vertical="center" wrapText="1"/>
      <protection/>
    </xf>
    <xf numFmtId="0" fontId="4" fillId="0" borderId="10" xfId="55" applyFont="1" applyFill="1" applyBorder="1" applyAlignment="1">
      <alignment vertical="center" wrapText="1"/>
      <protection/>
    </xf>
    <xf numFmtId="10" fontId="4" fillId="0" borderId="24" xfId="55" applyNumberFormat="1" applyFont="1" applyFill="1" applyBorder="1" applyAlignment="1">
      <alignment horizontal="left" vertical="center" wrapText="1"/>
      <protection/>
    </xf>
    <xf numFmtId="1" fontId="48" fillId="0" borderId="0" xfId="0" applyNumberFormat="1" applyFont="1" applyAlignment="1">
      <alignment/>
    </xf>
    <xf numFmtId="0" fontId="2" fillId="0" borderId="21" xfId="55" applyFont="1" applyBorder="1" applyAlignment="1">
      <alignment horizontal="left" vertical="center" wrapText="1"/>
      <protection/>
    </xf>
    <xf numFmtId="0" fontId="2" fillId="0" borderId="14" xfId="55" applyFont="1" applyBorder="1" applyAlignment="1">
      <alignment horizontal="left" vertical="center" wrapText="1"/>
      <protection/>
    </xf>
    <xf numFmtId="0" fontId="3" fillId="0" borderId="14" xfId="55" applyFont="1" applyBorder="1" applyAlignment="1">
      <alignment horizontal="left" vertical="center" wrapText="1"/>
      <protection/>
    </xf>
    <xf numFmtId="0" fontId="2" fillId="0" borderId="27" xfId="0" applyFont="1" applyBorder="1" applyAlignment="1">
      <alignment vertical="center" wrapText="1"/>
    </xf>
    <xf numFmtId="0" fontId="2" fillId="0" borderId="24" xfId="0" applyFont="1" applyBorder="1" applyAlignment="1">
      <alignment vertical="center" wrapText="1"/>
    </xf>
    <xf numFmtId="0" fontId="2" fillId="34" borderId="24" xfId="0" applyFont="1" applyFill="1" applyBorder="1" applyAlignment="1">
      <alignment vertical="center" wrapText="1"/>
    </xf>
    <xf numFmtId="0" fontId="2" fillId="0" borderId="25" xfId="55" applyFont="1" applyBorder="1" applyAlignment="1">
      <alignment horizontal="left" vertical="center" wrapText="1"/>
      <protection/>
    </xf>
    <xf numFmtId="0" fontId="2" fillId="0" borderId="27" xfId="55" applyFont="1" applyBorder="1" applyAlignment="1">
      <alignment horizontal="left" vertical="center" wrapText="1"/>
      <protection/>
    </xf>
    <xf numFmtId="43" fontId="0" fillId="0" borderId="0" xfId="42" applyFont="1" applyAlignment="1">
      <alignment/>
    </xf>
    <xf numFmtId="43" fontId="0" fillId="0" borderId="0" xfId="0" applyNumberFormat="1" applyAlignment="1">
      <alignment/>
    </xf>
    <xf numFmtId="164" fontId="47" fillId="0" borderId="0" xfId="0" applyNumberFormat="1" applyFont="1" applyAlignment="1">
      <alignment/>
    </xf>
    <xf numFmtId="0" fontId="0" fillId="0" borderId="24" xfId="0" applyBorder="1" applyAlignment="1">
      <alignment vertical="center" wrapText="1"/>
    </xf>
    <xf numFmtId="0" fontId="52" fillId="0" borderId="10" xfId="0" applyFont="1" applyBorder="1" applyAlignment="1">
      <alignment vertical="center" wrapText="1"/>
    </xf>
    <xf numFmtId="0" fontId="2" fillId="0" borderId="16" xfId="0" applyFont="1" applyFill="1" applyBorder="1" applyAlignment="1">
      <alignment horizontal="center" vertical="center" wrapText="1"/>
    </xf>
    <xf numFmtId="0" fontId="2" fillId="0" borderId="41" xfId="55" applyFont="1" applyBorder="1" applyAlignment="1">
      <alignment horizontal="left" vertical="center" wrapText="1"/>
      <protection/>
    </xf>
    <xf numFmtId="0" fontId="2" fillId="0" borderId="21" xfId="55" applyFont="1" applyBorder="1" applyAlignment="1">
      <alignment horizontal="left" vertical="center" wrapText="1"/>
      <protection/>
    </xf>
    <xf numFmtId="0" fontId="2" fillId="0" borderId="16" xfId="55" applyFont="1" applyBorder="1" applyAlignment="1">
      <alignment horizontal="left" vertical="center" wrapText="1"/>
      <protection/>
    </xf>
    <xf numFmtId="0" fontId="2" fillId="0" borderId="14" xfId="55" applyFont="1" applyBorder="1" applyAlignment="1">
      <alignment horizontal="left" vertical="center" wrapText="1"/>
      <protection/>
    </xf>
    <xf numFmtId="0" fontId="2" fillId="0" borderId="25" xfId="55" applyFont="1" applyBorder="1" applyAlignment="1">
      <alignment horizontal="left" vertical="center" wrapText="1"/>
      <protection/>
    </xf>
    <xf numFmtId="0" fontId="2" fillId="0" borderId="27" xfId="55" applyFont="1" applyBorder="1" applyAlignment="1">
      <alignment horizontal="left" vertical="center" wrapText="1"/>
      <protection/>
    </xf>
    <xf numFmtId="0" fontId="2" fillId="0" borderId="39" xfId="55" applyFont="1" applyBorder="1" applyAlignment="1">
      <alignment horizontal="center" vertical="center" wrapText="1"/>
      <protection/>
    </xf>
    <xf numFmtId="9" fontId="2" fillId="0" borderId="25" xfId="55" applyNumberFormat="1" applyFont="1" applyBorder="1" applyAlignment="1">
      <alignment horizontal="left" vertical="center" wrapText="1"/>
      <protection/>
    </xf>
    <xf numFmtId="10" fontId="2" fillId="0" borderId="25" xfId="55" applyNumberFormat="1" applyFont="1" applyFill="1" applyBorder="1" applyAlignment="1">
      <alignment horizontal="left" vertical="center" wrapText="1"/>
      <protection/>
    </xf>
    <xf numFmtId="0" fontId="2" fillId="0" borderId="24" xfId="0" applyFont="1" applyBorder="1" applyAlignment="1">
      <alignment vertical="center" wrapText="1"/>
    </xf>
    <xf numFmtId="0" fontId="2" fillId="0" borderId="24" xfId="55" applyFont="1" applyFill="1" applyBorder="1" applyAlignment="1">
      <alignment horizontal="center" vertical="center" wrapText="1"/>
      <protection/>
    </xf>
    <xf numFmtId="0" fontId="2" fillId="0" borderId="24" xfId="55" applyFont="1" applyBorder="1" applyAlignment="1">
      <alignment horizontal="left" vertical="center" wrapText="1"/>
      <protection/>
    </xf>
    <xf numFmtId="10" fontId="2" fillId="0" borderId="25" xfId="55" applyNumberFormat="1" applyFont="1" applyFill="1" applyBorder="1" applyAlignment="1">
      <alignment horizontal="center" vertical="center" wrapText="1"/>
      <protection/>
    </xf>
    <xf numFmtId="9" fontId="2" fillId="0" borderId="25" xfId="55" applyNumberFormat="1" applyFont="1" applyBorder="1" applyAlignment="1">
      <alignment vertical="center" wrapText="1"/>
      <protection/>
    </xf>
    <xf numFmtId="0" fontId="4" fillId="34" borderId="38" xfId="55" applyFont="1" applyFill="1" applyBorder="1" applyAlignment="1">
      <alignment horizontal="left" vertical="center" wrapText="1"/>
      <protection/>
    </xf>
    <xf numFmtId="0" fontId="2" fillId="0" borderId="38" xfId="55" applyFont="1" applyBorder="1" applyAlignment="1">
      <alignment vertical="center" wrapText="1"/>
      <protection/>
    </xf>
    <xf numFmtId="0" fontId="2" fillId="0" borderId="38" xfId="55" applyFont="1" applyBorder="1" applyAlignment="1">
      <alignment horizontal="left" vertical="center" wrapText="1"/>
      <protection/>
    </xf>
    <xf numFmtId="0" fontId="7" fillId="34" borderId="10" xfId="0" applyFont="1" applyFill="1" applyBorder="1" applyAlignment="1">
      <alignment vertical="center" wrapText="1"/>
    </xf>
    <xf numFmtId="0" fontId="4" fillId="34" borderId="10" xfId="55" applyFont="1" applyFill="1" applyBorder="1" applyAlignment="1">
      <alignment horizontal="left" vertical="center" wrapText="1"/>
      <protection/>
    </xf>
    <xf numFmtId="0" fontId="4" fillId="0" borderId="10" xfId="55" applyFont="1" applyFill="1" applyBorder="1" applyAlignment="1">
      <alignment horizontal="left" vertical="center" wrapText="1"/>
      <protection/>
    </xf>
    <xf numFmtId="0" fontId="3" fillId="0" borderId="33" xfId="55" applyFont="1" applyFill="1" applyBorder="1" applyAlignment="1">
      <alignment vertical="center" wrapText="1"/>
      <protection/>
    </xf>
    <xf numFmtId="0" fontId="3" fillId="0" borderId="33" xfId="55" applyFont="1" applyFill="1" applyBorder="1" applyAlignment="1">
      <alignment horizontal="left" vertical="center" wrapText="1"/>
      <protection/>
    </xf>
    <xf numFmtId="0" fontId="6" fillId="0" borderId="42" xfId="55" applyFont="1" applyFill="1" applyBorder="1" applyAlignment="1">
      <alignment vertical="center" wrapText="1"/>
      <protection/>
    </xf>
    <xf numFmtId="9" fontId="2" fillId="0" borderId="25" xfId="55" applyNumberFormat="1" applyFont="1" applyFill="1" applyBorder="1" applyAlignment="1">
      <alignment horizontal="left" vertical="center" wrapText="1"/>
      <protection/>
    </xf>
    <xf numFmtId="9" fontId="4" fillId="0" borderId="24" xfId="55" applyNumberFormat="1" applyFont="1" applyFill="1" applyBorder="1" applyAlignment="1">
      <alignment horizontal="left" vertical="center" wrapText="1"/>
      <protection/>
    </xf>
    <xf numFmtId="0" fontId="4" fillId="0" borderId="24" xfId="55" applyFont="1" applyBorder="1" applyAlignment="1">
      <alignment vertical="center" wrapText="1"/>
      <protection/>
    </xf>
    <xf numFmtId="0" fontId="4" fillId="0" borderId="33" xfId="55" applyFont="1" applyBorder="1" applyAlignment="1">
      <alignment vertical="center" wrapText="1"/>
      <protection/>
    </xf>
    <xf numFmtId="0" fontId="4" fillId="0" borderId="33" xfId="55" applyFont="1" applyBorder="1" applyAlignment="1">
      <alignment horizontal="left" vertical="center" wrapText="1"/>
      <protection/>
    </xf>
    <xf numFmtId="9" fontId="4" fillId="0" borderId="33" xfId="55" applyNumberFormat="1" applyFont="1" applyBorder="1" applyAlignment="1">
      <alignment vertical="center" wrapText="1"/>
      <protection/>
    </xf>
    <xf numFmtId="0" fontId="2" fillId="0" borderId="0" xfId="55" applyFont="1" applyBorder="1" applyAlignment="1">
      <alignment horizontal="left" vertical="center" wrapText="1"/>
      <protection/>
    </xf>
    <xf numFmtId="0" fontId="2" fillId="0" borderId="43" xfId="55" applyFont="1" applyBorder="1" applyAlignment="1">
      <alignment horizontal="left" vertical="center" wrapText="1"/>
      <protection/>
    </xf>
    <xf numFmtId="10" fontId="2" fillId="0" borderId="24" xfId="55" applyNumberFormat="1" applyFont="1" applyFill="1" applyBorder="1" applyAlignment="1">
      <alignment horizontal="center" vertical="center" wrapText="1"/>
      <protection/>
    </xf>
    <xf numFmtId="0" fontId="4" fillId="0" borderId="33" xfId="55" applyFont="1" applyFill="1" applyBorder="1" applyAlignment="1">
      <alignment vertical="center" wrapText="1"/>
      <protection/>
    </xf>
    <xf numFmtId="9" fontId="4" fillId="0" borderId="33" xfId="55" applyNumberFormat="1" applyFont="1" applyFill="1" applyBorder="1" applyAlignment="1">
      <alignment horizontal="left" vertical="center" wrapText="1"/>
      <protection/>
    </xf>
    <xf numFmtId="0" fontId="6" fillId="0" borderId="24" xfId="55" applyFont="1" applyBorder="1" applyAlignment="1">
      <alignment vertical="center" wrapText="1"/>
      <protection/>
    </xf>
    <xf numFmtId="9" fontId="6" fillId="0" borderId="24" xfId="55" applyNumberFormat="1" applyFont="1" applyBorder="1" applyAlignment="1">
      <alignment horizontal="left" vertical="center" wrapText="1"/>
      <protection/>
    </xf>
    <xf numFmtId="0" fontId="6" fillId="0" borderId="24" xfId="55" applyFont="1" applyBorder="1" applyAlignment="1">
      <alignment horizontal="left" vertical="center" wrapText="1"/>
      <protection/>
    </xf>
    <xf numFmtId="0" fontId="3" fillId="0" borderId="24" xfId="55" applyFont="1" applyBorder="1" applyAlignment="1">
      <alignment vertical="center" wrapText="1"/>
      <protection/>
    </xf>
    <xf numFmtId="0" fontId="4" fillId="0" borderId="33" xfId="55" applyFont="1" applyBorder="1" applyAlignment="1">
      <alignment horizontal="left" vertical="center"/>
      <protection/>
    </xf>
    <xf numFmtId="0" fontId="2" fillId="0" borderId="26" xfId="0" applyFont="1" applyBorder="1" applyAlignment="1">
      <alignment horizontal="left" vertical="center" wrapText="1"/>
    </xf>
    <xf numFmtId="0" fontId="2" fillId="0" borderId="24" xfId="55" applyFont="1" applyFill="1" applyBorder="1" applyAlignment="1">
      <alignment vertical="center" wrapText="1"/>
      <protection/>
    </xf>
    <xf numFmtId="10" fontId="6" fillId="0" borderId="0" xfId="55" applyNumberFormat="1" applyFont="1" applyBorder="1" applyAlignment="1">
      <alignment vertical="center" wrapText="1"/>
      <protection/>
    </xf>
    <xf numFmtId="9" fontId="6" fillId="0" borderId="16" xfId="55" applyNumberFormat="1" applyFont="1" applyBorder="1" applyAlignment="1">
      <alignment horizontal="left" vertical="center" wrapText="1"/>
      <protection/>
    </xf>
    <xf numFmtId="0" fontId="6" fillId="0" borderId="44" xfId="55" applyFont="1" applyBorder="1" applyAlignment="1">
      <alignment vertical="center" wrapText="1"/>
      <protection/>
    </xf>
    <xf numFmtId="0" fontId="6" fillId="0" borderId="24" xfId="0" applyFont="1" applyBorder="1" applyAlignment="1">
      <alignment vertical="center" wrapText="1"/>
    </xf>
    <xf numFmtId="0" fontId="6" fillId="0" borderId="24" xfId="0" applyFont="1" applyBorder="1" applyAlignment="1">
      <alignment horizontal="left" vertical="center" wrapText="1"/>
    </xf>
    <xf numFmtId="0" fontId="2" fillId="0" borderId="25" xfId="55" applyFont="1" applyFill="1" applyBorder="1" applyAlignment="1">
      <alignment horizontal="left" vertical="center" wrapText="1"/>
      <protection/>
    </xf>
    <xf numFmtId="0" fontId="5" fillId="0" borderId="25" xfId="55" applyFont="1" applyBorder="1" applyAlignment="1">
      <alignment horizontal="left" vertical="center" wrapText="1"/>
      <protection/>
    </xf>
    <xf numFmtId="0" fontId="2" fillId="0" borderId="19" xfId="55" applyFont="1" applyBorder="1" applyAlignment="1">
      <alignment horizontal="center" vertical="center" wrapText="1"/>
      <protection/>
    </xf>
    <xf numFmtId="0" fontId="4" fillId="0" borderId="12" xfId="55" applyFont="1" applyBorder="1" applyAlignment="1">
      <alignment horizontal="center" vertical="center" wrapText="1"/>
      <protection/>
    </xf>
    <xf numFmtId="0" fontId="2" fillId="0" borderId="45" xfId="55" applyFont="1" applyBorder="1" applyAlignment="1">
      <alignment horizontal="left" vertical="center" wrapText="1"/>
      <protection/>
    </xf>
    <xf numFmtId="0" fontId="49" fillId="0" borderId="24" xfId="0" applyFont="1" applyBorder="1" applyAlignment="1">
      <alignment horizontal="left" vertical="center" wrapText="1"/>
    </xf>
    <xf numFmtId="0" fontId="52" fillId="0" borderId="0" xfId="0" applyFont="1" applyFill="1" applyBorder="1" applyAlignment="1">
      <alignment horizontal="left" vertical="top" wrapText="1"/>
    </xf>
    <xf numFmtId="0" fontId="52" fillId="0" borderId="0" xfId="0" applyFont="1" applyFill="1" applyBorder="1" applyAlignment="1">
      <alignment horizontal="left" vertical="center" wrapText="1"/>
    </xf>
    <xf numFmtId="0" fontId="52" fillId="0" borderId="27" xfId="0" applyFont="1" applyFill="1" applyBorder="1" applyAlignment="1">
      <alignment horizontal="left" vertical="center" wrapText="1"/>
    </xf>
    <xf numFmtId="164" fontId="0" fillId="0" borderId="0" xfId="0" applyNumberFormat="1" applyFont="1" applyAlignment="1">
      <alignment/>
    </xf>
    <xf numFmtId="0" fontId="2" fillId="0" borderId="16" xfId="0" applyFont="1" applyBorder="1" applyAlignment="1">
      <alignment vertical="center" wrapText="1"/>
    </xf>
    <xf numFmtId="0" fontId="48" fillId="0" borderId="16" xfId="0" applyFont="1" applyBorder="1" applyAlignment="1">
      <alignment vertical="center" wrapText="1"/>
    </xf>
    <xf numFmtId="0" fontId="2" fillId="0" borderId="16" xfId="0" applyFont="1" applyBorder="1" applyAlignment="1">
      <alignment horizontal="left" vertical="center" wrapText="1"/>
    </xf>
    <xf numFmtId="0" fontId="2" fillId="0" borderId="24" xfId="0" applyFont="1" applyBorder="1" applyAlignment="1">
      <alignment vertical="center" wrapText="1"/>
    </xf>
    <xf numFmtId="0" fontId="10" fillId="0" borderId="16" xfId="0" applyFont="1" applyBorder="1" applyAlignment="1">
      <alignment vertical="center" wrapText="1"/>
    </xf>
    <xf numFmtId="0" fontId="10" fillId="0" borderId="14" xfId="0" applyFont="1" applyBorder="1" applyAlignment="1">
      <alignment vertical="center" wrapText="1"/>
    </xf>
    <xf numFmtId="0" fontId="10" fillId="0" borderId="24" xfId="0" applyFont="1" applyFill="1" applyBorder="1" applyAlignment="1">
      <alignment horizontal="left" vertical="top" wrapText="1"/>
    </xf>
    <xf numFmtId="0" fontId="10" fillId="0" borderId="44" xfId="0" applyFont="1" applyFill="1" applyBorder="1" applyAlignment="1">
      <alignment vertical="center" wrapText="1"/>
    </xf>
    <xf numFmtId="0" fontId="10" fillId="0" borderId="21" xfId="0" applyFont="1" applyFill="1" applyBorder="1" applyAlignment="1">
      <alignment vertical="top" wrapText="1"/>
    </xf>
    <xf numFmtId="0" fontId="10" fillId="0" borderId="26" xfId="0" applyFont="1" applyFill="1" applyBorder="1" applyAlignment="1">
      <alignment vertical="top" wrapText="1"/>
    </xf>
    <xf numFmtId="0" fontId="10" fillId="0" borderId="26" xfId="0" applyFont="1" applyFill="1" applyBorder="1" applyAlignment="1">
      <alignment vertical="center" wrapText="1"/>
    </xf>
    <xf numFmtId="0" fontId="10" fillId="0" borderId="40" xfId="0" applyFont="1" applyFill="1" applyBorder="1" applyAlignment="1">
      <alignment vertical="top" wrapText="1"/>
    </xf>
    <xf numFmtId="0" fontId="10" fillId="0" borderId="39" xfId="0" applyFont="1" applyFill="1" applyBorder="1" applyAlignment="1">
      <alignment vertical="top" wrapText="1"/>
    </xf>
    <xf numFmtId="0" fontId="10" fillId="0" borderId="24" xfId="0" applyFont="1" applyBorder="1" applyAlignment="1">
      <alignment vertical="top" wrapText="1"/>
    </xf>
    <xf numFmtId="0" fontId="10" fillId="0" borderId="14" xfId="0" applyFont="1" applyBorder="1" applyAlignment="1">
      <alignment horizontal="left" vertical="top" wrapText="1" indent="1"/>
    </xf>
    <xf numFmtId="0" fontId="48" fillId="0" borderId="26" xfId="0" applyFont="1" applyBorder="1" applyAlignment="1">
      <alignment/>
    </xf>
    <xf numFmtId="0" fontId="48" fillId="0" borderId="14" xfId="0" applyFont="1" applyBorder="1" applyAlignment="1">
      <alignment/>
    </xf>
    <xf numFmtId="0" fontId="10" fillId="0" borderId="14" xfId="0" applyFont="1" applyFill="1" applyBorder="1" applyAlignment="1">
      <alignment vertical="top" wrapText="1"/>
    </xf>
    <xf numFmtId="0" fontId="10" fillId="0" borderId="33" xfId="0" applyFont="1" applyBorder="1" applyAlignment="1">
      <alignment horizontal="left" vertical="center" wrapText="1"/>
    </xf>
    <xf numFmtId="0" fontId="2" fillId="0" borderId="16" xfId="0" applyFont="1" applyFill="1" applyBorder="1" applyAlignment="1">
      <alignment vertical="center" wrapText="1"/>
    </xf>
    <xf numFmtId="0" fontId="10" fillId="0" borderId="33" xfId="0" applyFont="1" applyBorder="1" applyAlignment="1">
      <alignment vertical="center" wrapText="1"/>
    </xf>
    <xf numFmtId="0" fontId="2" fillId="0" borderId="33" xfId="0" applyFont="1" applyBorder="1" applyAlignment="1">
      <alignment vertical="center" wrapText="1"/>
    </xf>
    <xf numFmtId="0" fontId="10" fillId="0" borderId="16" xfId="0" applyFont="1" applyBorder="1" applyAlignment="1">
      <alignment vertical="top" wrapText="1"/>
    </xf>
    <xf numFmtId="0" fontId="2" fillId="0" borderId="24" xfId="0" applyFont="1" applyBorder="1" applyAlignment="1">
      <alignment horizontal="left" vertical="center" wrapText="1" indent="1"/>
    </xf>
    <xf numFmtId="0" fontId="2" fillId="0" borderId="33" xfId="0" applyFont="1" applyBorder="1" applyAlignment="1">
      <alignment vertical="top" wrapText="1"/>
    </xf>
    <xf numFmtId="0" fontId="10" fillId="0" borderId="16" xfId="0" applyFont="1" applyBorder="1" applyAlignment="1">
      <alignment horizontal="left" vertical="top" wrapText="1" indent="1"/>
    </xf>
    <xf numFmtId="0" fontId="10" fillId="0" borderId="24" xfId="0" applyFont="1" applyBorder="1" applyAlignment="1">
      <alignment horizontal="left" vertical="center" wrapText="1" indent="1"/>
    </xf>
    <xf numFmtId="0" fontId="2" fillId="0" borderId="16" xfId="55" applyFont="1" applyBorder="1" applyAlignment="1">
      <alignment horizontal="left" vertical="center" wrapText="1"/>
      <protection/>
    </xf>
    <xf numFmtId="0" fontId="2" fillId="0" borderId="14" xfId="55" applyFont="1" applyBorder="1" applyAlignment="1">
      <alignment horizontal="left" vertical="center" wrapText="1"/>
      <protection/>
    </xf>
    <xf numFmtId="0" fontId="2" fillId="0" borderId="27" xfId="55" applyFont="1" applyBorder="1" applyAlignment="1">
      <alignment horizontal="left" vertical="center" wrapText="1"/>
      <protection/>
    </xf>
    <xf numFmtId="0" fontId="2" fillId="0" borderId="14" xfId="55" applyNumberFormat="1" applyFont="1" applyBorder="1" applyAlignment="1">
      <alignment vertical="center" wrapText="1"/>
      <protection/>
    </xf>
    <xf numFmtId="10" fontId="2" fillId="0" borderId="16" xfId="55" applyNumberFormat="1" applyFont="1" applyFill="1" applyBorder="1" applyAlignment="1">
      <alignment vertical="center" wrapText="1"/>
      <protection/>
    </xf>
    <xf numFmtId="9" fontId="2" fillId="0" borderId="16" xfId="55" applyNumberFormat="1" applyFont="1" applyBorder="1" applyAlignment="1">
      <alignment vertical="center" wrapText="1"/>
      <protection/>
    </xf>
    <xf numFmtId="0" fontId="2" fillId="0" borderId="33" xfId="55" applyFont="1" applyBorder="1" applyAlignment="1">
      <alignment horizontal="left" vertical="center" wrapText="1"/>
      <protection/>
    </xf>
    <xf numFmtId="10" fontId="2" fillId="0" borderId="27" xfId="55" applyNumberFormat="1" applyFont="1" applyFill="1" applyBorder="1" applyAlignment="1">
      <alignment vertical="center" wrapText="1"/>
      <protection/>
    </xf>
    <xf numFmtId="9" fontId="2" fillId="0" borderId="27" xfId="55" applyNumberFormat="1" applyFont="1" applyBorder="1" applyAlignment="1">
      <alignment vertical="center" wrapText="1"/>
      <protection/>
    </xf>
    <xf numFmtId="0" fontId="2" fillId="0" borderId="16" xfId="55" applyFont="1" applyFill="1" applyBorder="1" applyAlignment="1">
      <alignment horizontal="left" vertical="center" wrapText="1"/>
      <protection/>
    </xf>
    <xf numFmtId="0" fontId="3" fillId="0" borderId="14" xfId="55" applyFont="1" applyBorder="1" applyAlignment="1">
      <alignment horizontal="center" vertical="center" wrapText="1"/>
      <protection/>
    </xf>
    <xf numFmtId="0" fontId="2" fillId="0" borderId="25" xfId="55" applyFont="1" applyBorder="1" applyAlignment="1">
      <alignment horizontal="left" vertical="center" wrapText="1"/>
      <protection/>
    </xf>
    <xf numFmtId="0" fontId="2" fillId="0" borderId="27" xfId="55" applyFont="1" applyBorder="1" applyAlignment="1">
      <alignment horizontal="left" vertical="center" wrapText="1"/>
      <protection/>
    </xf>
    <xf numFmtId="0" fontId="7" fillId="34" borderId="14" xfId="0" applyFont="1" applyFill="1" applyBorder="1" applyAlignment="1">
      <alignment vertical="center" wrapText="1"/>
    </xf>
    <xf numFmtId="0" fontId="4" fillId="34" borderId="14" xfId="55" applyFont="1" applyFill="1" applyBorder="1" applyAlignment="1">
      <alignment horizontal="left" vertical="center" wrapText="1"/>
      <protection/>
    </xf>
    <xf numFmtId="0" fontId="4" fillId="34" borderId="27" xfId="55" applyFont="1" applyFill="1" applyBorder="1" applyAlignment="1">
      <alignment horizontal="left" vertical="center" wrapText="1"/>
      <protection/>
    </xf>
    <xf numFmtId="0" fontId="7" fillId="34" borderId="27" xfId="0" applyFont="1" applyFill="1" applyBorder="1" applyAlignment="1">
      <alignment vertical="center" wrapText="1"/>
    </xf>
    <xf numFmtId="0" fontId="2" fillId="0" borderId="46" xfId="55" applyFont="1" applyFill="1" applyBorder="1" applyAlignment="1">
      <alignment horizontal="left" vertical="center" wrapText="1"/>
      <protection/>
    </xf>
    <xf numFmtId="0" fontId="2" fillId="0" borderId="19" xfId="55" applyFont="1" applyBorder="1" applyAlignment="1">
      <alignment vertical="center" wrapText="1"/>
      <protection/>
    </xf>
    <xf numFmtId="9" fontId="2" fillId="0" borderId="10" xfId="55" applyNumberFormat="1" applyFont="1" applyBorder="1" applyAlignment="1">
      <alignment horizontal="left" vertical="center" wrapText="1"/>
      <protection/>
    </xf>
    <xf numFmtId="0" fontId="6" fillId="0" borderId="47" xfId="55" applyFont="1" applyBorder="1" applyAlignment="1">
      <alignment vertical="center" wrapText="1"/>
      <protection/>
    </xf>
    <xf numFmtId="0" fontId="6" fillId="0" borderId="42" xfId="0" applyFont="1" applyBorder="1" applyAlignment="1">
      <alignment vertical="center" wrapText="1"/>
    </xf>
    <xf numFmtId="0" fontId="6" fillId="0" borderId="33" xfId="0" applyFont="1" applyBorder="1" applyAlignment="1">
      <alignment horizontal="left" vertical="center" wrapText="1"/>
    </xf>
    <xf numFmtId="0" fontId="6" fillId="0" borderId="33" xfId="0" applyFont="1" applyBorder="1" applyAlignment="1">
      <alignment vertical="center" wrapText="1"/>
    </xf>
    <xf numFmtId="0" fontId="2" fillId="0" borderId="26" xfId="55" applyFont="1" applyBorder="1" applyAlignment="1">
      <alignment horizontal="left" vertical="center" wrapText="1"/>
      <protection/>
    </xf>
    <xf numFmtId="0" fontId="2" fillId="0" borderId="12" xfId="0" applyFont="1" applyBorder="1" applyAlignment="1">
      <alignment horizontal="center" vertical="center" wrapText="1"/>
    </xf>
    <xf numFmtId="0" fontId="6" fillId="33" borderId="2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48" xfId="55" applyFont="1" applyFill="1" applyBorder="1" applyAlignment="1">
      <alignment horizontal="center" vertical="center" wrapText="1"/>
      <protection/>
    </xf>
    <xf numFmtId="0" fontId="6" fillId="33" borderId="49" xfId="55" applyFont="1" applyFill="1" applyBorder="1" applyAlignment="1">
      <alignment horizontal="center" vertical="center" wrapText="1"/>
      <protection/>
    </xf>
    <xf numFmtId="0" fontId="6" fillId="33" borderId="50" xfId="55" applyFont="1" applyFill="1" applyBorder="1" applyAlignment="1">
      <alignment horizontal="center" vertical="center" wrapText="1"/>
      <protection/>
    </xf>
    <xf numFmtId="0" fontId="2" fillId="0" borderId="16" xfId="55" applyFont="1" applyBorder="1" applyAlignment="1">
      <alignment horizontal="left" vertical="center" wrapText="1"/>
      <protection/>
    </xf>
    <xf numFmtId="0" fontId="2" fillId="0" borderId="14" xfId="55" applyFont="1" applyBorder="1" applyAlignment="1">
      <alignment horizontal="left" vertical="center" wrapText="1"/>
      <protection/>
    </xf>
    <xf numFmtId="0" fontId="2" fillId="0" borderId="21" xfId="55" applyFont="1" applyBorder="1" applyAlignment="1">
      <alignment horizontal="left" vertical="center" wrapText="1"/>
      <protection/>
    </xf>
    <xf numFmtId="0" fontId="2" fillId="0" borderId="51" xfId="55" applyFont="1" applyBorder="1" applyAlignment="1">
      <alignment horizontal="left" vertical="center" wrapText="1"/>
      <protection/>
    </xf>
    <xf numFmtId="0" fontId="2" fillId="0" borderId="52" xfId="55" applyFont="1" applyBorder="1" applyAlignment="1">
      <alignment horizontal="left" vertical="center" wrapText="1"/>
      <protection/>
    </xf>
    <xf numFmtId="0" fontId="6" fillId="33" borderId="53" xfId="55" applyFont="1" applyFill="1" applyBorder="1" applyAlignment="1">
      <alignment horizontal="left" vertical="center" wrapText="1"/>
      <protection/>
    </xf>
    <xf numFmtId="0" fontId="6" fillId="33" borderId="54" xfId="55" applyFont="1" applyFill="1" applyBorder="1" applyAlignment="1">
      <alignment horizontal="left" vertical="center" wrapText="1"/>
      <protection/>
    </xf>
    <xf numFmtId="0" fontId="6" fillId="33" borderId="55" xfId="55" applyFont="1" applyFill="1" applyBorder="1" applyAlignment="1">
      <alignment horizontal="left" vertical="center" wrapText="1"/>
      <protection/>
    </xf>
    <xf numFmtId="0" fontId="2" fillId="0" borderId="40" xfId="55" applyFont="1" applyBorder="1" applyAlignment="1">
      <alignment horizontal="center" vertical="center" wrapText="1"/>
      <protection/>
    </xf>
    <xf numFmtId="0" fontId="2" fillId="0" borderId="44" xfId="55" applyFont="1" applyBorder="1" applyAlignment="1">
      <alignment horizontal="center" vertical="center" wrapText="1"/>
      <protection/>
    </xf>
    <xf numFmtId="0" fontId="2" fillId="0" borderId="39" xfId="55" applyFont="1" applyBorder="1" applyAlignment="1">
      <alignment horizontal="center" vertical="center" wrapText="1"/>
      <protection/>
    </xf>
    <xf numFmtId="0" fontId="2" fillId="0" borderId="21" xfId="55" applyFont="1" applyFill="1" applyBorder="1" applyAlignment="1">
      <alignment horizontal="center" vertical="center" wrapText="1"/>
      <protection/>
    </xf>
    <xf numFmtId="0" fontId="2" fillId="0" borderId="16" xfId="55" applyFont="1" applyFill="1" applyBorder="1" applyAlignment="1">
      <alignment horizontal="center" vertical="center" wrapText="1"/>
      <protection/>
    </xf>
    <xf numFmtId="0" fontId="2" fillId="0" borderId="14" xfId="55" applyFont="1" applyFill="1" applyBorder="1" applyAlignment="1">
      <alignment horizontal="center" vertical="center" wrapText="1"/>
      <protection/>
    </xf>
    <xf numFmtId="0" fontId="6" fillId="0" borderId="16" xfId="55" applyFont="1" applyBorder="1" applyAlignment="1">
      <alignment horizontal="left" vertical="center" wrapText="1"/>
      <protection/>
    </xf>
    <xf numFmtId="0" fontId="6" fillId="0" borderId="14" xfId="55" applyFont="1" applyBorder="1" applyAlignment="1">
      <alignment horizontal="left" vertical="center" wrapText="1"/>
      <protection/>
    </xf>
    <xf numFmtId="0" fontId="2" fillId="0" borderId="21" xfId="55" applyFont="1" applyBorder="1" applyAlignment="1">
      <alignment horizontal="center" vertical="center" wrapText="1"/>
      <protection/>
    </xf>
    <xf numFmtId="0" fontId="2" fillId="0" borderId="14" xfId="55" applyFont="1" applyBorder="1" applyAlignment="1">
      <alignment horizontal="center" vertical="center" wrapText="1"/>
      <protection/>
    </xf>
    <xf numFmtId="0" fontId="2" fillId="0" borderId="16" xfId="55" applyFont="1" applyBorder="1" applyAlignment="1">
      <alignment horizontal="center" vertical="center" wrapText="1"/>
      <protection/>
    </xf>
    <xf numFmtId="0" fontId="2" fillId="0" borderId="21" xfId="55" applyNumberFormat="1" applyFont="1" applyBorder="1" applyAlignment="1">
      <alignment horizontal="center" vertical="center" wrapText="1"/>
      <protection/>
    </xf>
    <xf numFmtId="0" fontId="2" fillId="0" borderId="16" xfId="55" applyNumberFormat="1" applyFont="1" applyBorder="1" applyAlignment="1">
      <alignment horizontal="center" vertical="center" wrapText="1"/>
      <protection/>
    </xf>
    <xf numFmtId="0" fontId="2" fillId="0" borderId="26" xfId="55" applyNumberFormat="1" applyFont="1" applyBorder="1" applyAlignment="1">
      <alignment horizontal="center" vertical="center" wrapText="1"/>
      <protection/>
    </xf>
    <xf numFmtId="0" fontId="6" fillId="0" borderId="21" xfId="55" applyFont="1" applyBorder="1" applyAlignment="1">
      <alignment horizontal="center" vertical="center" wrapText="1"/>
      <protection/>
    </xf>
    <xf numFmtId="0" fontId="6" fillId="0" borderId="16" xfId="55" applyFont="1" applyBorder="1" applyAlignment="1">
      <alignment horizontal="center" vertical="center" wrapText="1"/>
      <protection/>
    </xf>
    <xf numFmtId="0" fontId="6" fillId="0" borderId="14" xfId="55" applyFont="1" applyBorder="1" applyAlignment="1">
      <alignment horizontal="center" vertical="center" wrapText="1"/>
      <protection/>
    </xf>
    <xf numFmtId="0" fontId="3" fillId="0" borderId="16" xfId="55" applyFont="1" applyBorder="1" applyAlignment="1">
      <alignment horizontal="left" vertical="center" wrapText="1"/>
      <protection/>
    </xf>
    <xf numFmtId="0" fontId="3" fillId="0" borderId="14" xfId="55" applyFont="1" applyBorder="1" applyAlignment="1">
      <alignment horizontal="left" vertical="center" wrapText="1"/>
      <protection/>
    </xf>
    <xf numFmtId="0" fontId="6" fillId="0" borderId="40" xfId="55" applyFont="1" applyBorder="1" applyAlignment="1">
      <alignment horizontal="center" vertical="center" wrapText="1"/>
      <protection/>
    </xf>
    <xf numFmtId="0" fontId="6" fillId="0" borderId="44" xfId="55" applyFont="1" applyBorder="1" applyAlignment="1">
      <alignment horizontal="center" vertical="center" wrapText="1"/>
      <protection/>
    </xf>
    <xf numFmtId="0" fontId="6" fillId="0" borderId="39" xfId="55" applyFont="1" applyBorder="1" applyAlignment="1">
      <alignment horizontal="center" vertical="center" wrapText="1"/>
      <protection/>
    </xf>
    <xf numFmtId="0" fontId="2" fillId="0" borderId="16" xfId="55" applyFont="1" applyFill="1" applyBorder="1" applyAlignment="1">
      <alignment horizontal="left" vertical="center" wrapText="1"/>
      <protection/>
    </xf>
    <xf numFmtId="0" fontId="2" fillId="0" borderId="14" xfId="55" applyFont="1" applyFill="1" applyBorder="1" applyAlignment="1">
      <alignment horizontal="left" vertical="center" wrapText="1"/>
      <protection/>
    </xf>
    <xf numFmtId="0" fontId="6" fillId="0" borderId="47" xfId="55" applyFont="1" applyBorder="1" applyAlignment="1">
      <alignment horizontal="center" vertical="center" wrapText="1"/>
      <protection/>
    </xf>
    <xf numFmtId="0" fontId="6" fillId="33" borderId="23" xfId="55" applyFont="1" applyFill="1" applyBorder="1" applyAlignment="1">
      <alignment horizontal="left" vertical="center" wrapText="1"/>
      <protection/>
    </xf>
    <xf numFmtId="0" fontId="6" fillId="33" borderId="0" xfId="55" applyFont="1" applyFill="1" applyBorder="1" applyAlignment="1">
      <alignment horizontal="left" vertical="center" wrapText="1"/>
      <protection/>
    </xf>
    <xf numFmtId="0" fontId="6" fillId="33" borderId="44" xfId="55" applyFont="1" applyFill="1" applyBorder="1" applyAlignment="1">
      <alignment horizontal="left" vertical="center" wrapText="1"/>
      <protection/>
    </xf>
    <xf numFmtId="0" fontId="6" fillId="0" borderId="26" xfId="55" applyFont="1" applyBorder="1" applyAlignment="1">
      <alignment horizontal="left" vertical="center" wrapText="1"/>
      <protection/>
    </xf>
    <xf numFmtId="0" fontId="3" fillId="33" borderId="20" xfId="55" applyFont="1" applyFill="1" applyBorder="1" applyAlignment="1">
      <alignment horizontal="left" vertical="center" wrapText="1"/>
      <protection/>
    </xf>
    <xf numFmtId="0" fontId="3" fillId="33" borderId="11" xfId="55" applyFont="1" applyFill="1" applyBorder="1" applyAlignment="1">
      <alignment horizontal="left" vertical="center" wrapText="1"/>
      <protection/>
    </xf>
    <xf numFmtId="0" fontId="3" fillId="33" borderId="12" xfId="55" applyFont="1" applyFill="1" applyBorder="1" applyAlignment="1">
      <alignment horizontal="left" vertical="center" wrapText="1"/>
      <protection/>
    </xf>
    <xf numFmtId="0" fontId="3" fillId="33" borderId="23"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6" fillId="33" borderId="15" xfId="0" applyFont="1" applyFill="1" applyBorder="1" applyAlignment="1">
      <alignment vertical="center" wrapText="1"/>
    </xf>
    <xf numFmtId="0" fontId="6" fillId="33" borderId="13" xfId="0" applyFont="1" applyFill="1" applyBorder="1" applyAlignment="1">
      <alignment vertical="center" wrapText="1"/>
    </xf>
    <xf numFmtId="0" fontId="6" fillId="33" borderId="40" xfId="0" applyFont="1" applyFill="1" applyBorder="1" applyAlignment="1">
      <alignment vertical="center" wrapText="1"/>
    </xf>
    <xf numFmtId="0" fontId="6" fillId="33" borderId="20" xfId="55" applyFont="1" applyFill="1" applyBorder="1" applyAlignment="1">
      <alignment horizontal="left" vertical="center" wrapText="1"/>
      <protection/>
    </xf>
    <xf numFmtId="0" fontId="6" fillId="33" borderId="11" xfId="55" applyFont="1" applyFill="1" applyBorder="1" applyAlignment="1">
      <alignment horizontal="left" vertical="center" wrapText="1"/>
      <protection/>
    </xf>
    <xf numFmtId="0" fontId="6" fillId="33" borderId="12" xfId="55" applyFont="1" applyFill="1" applyBorder="1" applyAlignment="1">
      <alignment horizontal="left" vertical="center" wrapText="1"/>
      <protection/>
    </xf>
    <xf numFmtId="0" fontId="2" fillId="0" borderId="21" xfId="0"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vertical="center" wrapText="1"/>
    </xf>
    <xf numFmtId="0" fontId="2" fillId="0" borderId="2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6" fillId="0" borderId="29"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23" xfId="0" applyFont="1" applyBorder="1" applyAlignment="1">
      <alignment vertical="center" wrapText="1"/>
    </xf>
    <xf numFmtId="0" fontId="51" fillId="0" borderId="22" xfId="0" applyFont="1" applyBorder="1" applyAlignment="1">
      <alignment vertical="center" wrapText="1"/>
    </xf>
    <xf numFmtId="0" fontId="48" fillId="0" borderId="16" xfId="0" applyFont="1" applyBorder="1" applyAlignment="1">
      <alignment vertical="center" wrapText="1"/>
    </xf>
    <xf numFmtId="0" fontId="48" fillId="0" borderId="14" xfId="0" applyFont="1" applyBorder="1" applyAlignment="1">
      <alignment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6" fillId="0" borderId="21" xfId="0" applyFont="1" applyBorder="1" applyAlignment="1">
      <alignment horizontal="left" vertical="center" wrapText="1"/>
    </xf>
    <xf numFmtId="0" fontId="6" fillId="0" borderId="16" xfId="0" applyFont="1" applyBorder="1" applyAlignment="1">
      <alignment horizontal="left" vertical="center" wrapText="1"/>
    </xf>
    <xf numFmtId="0" fontId="6" fillId="0" borderId="14" xfId="0" applyFont="1" applyBorder="1" applyAlignment="1">
      <alignment horizontal="left"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9" xfId="0" applyFont="1" applyBorder="1" applyAlignment="1">
      <alignment vertical="center" wrapText="1"/>
    </xf>
    <xf numFmtId="0" fontId="6" fillId="0" borderId="57" xfId="0" applyFont="1" applyBorder="1" applyAlignment="1">
      <alignment vertical="center" wrapText="1"/>
    </xf>
    <xf numFmtId="0" fontId="6" fillId="0" borderId="58" xfId="0" applyFont="1" applyBorder="1" applyAlignment="1">
      <alignment vertical="center" wrapText="1"/>
    </xf>
    <xf numFmtId="0" fontId="4" fillId="34" borderId="27" xfId="0" applyFont="1" applyFill="1" applyBorder="1" applyAlignment="1">
      <alignment horizontal="left" vertical="center" wrapText="1"/>
    </xf>
    <xf numFmtId="0" fontId="2" fillId="34" borderId="24" xfId="0" applyFont="1" applyFill="1" applyBorder="1" applyAlignment="1">
      <alignment vertical="center" wrapText="1"/>
    </xf>
    <xf numFmtId="0" fontId="6" fillId="34" borderId="21"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3" fillId="0" borderId="16" xfId="55" applyFont="1" applyBorder="1" applyAlignment="1">
      <alignment horizontal="center" vertical="center" wrapText="1"/>
      <protection/>
    </xf>
    <xf numFmtId="0" fontId="3" fillId="0" borderId="14" xfId="55" applyFont="1" applyBorder="1" applyAlignment="1">
      <alignment horizontal="center" vertical="center" wrapText="1"/>
      <protection/>
    </xf>
    <xf numFmtId="10" fontId="2" fillId="0" borderId="21" xfId="55" applyNumberFormat="1" applyFont="1" applyBorder="1" applyAlignment="1">
      <alignment horizontal="center" vertical="center" wrapText="1"/>
      <protection/>
    </xf>
    <xf numFmtId="10" fontId="2" fillId="0" borderId="16" xfId="55" applyNumberFormat="1" applyFont="1" applyBorder="1" applyAlignment="1">
      <alignment horizontal="center" vertical="center" wrapText="1"/>
      <protection/>
    </xf>
    <xf numFmtId="0" fontId="6" fillId="0" borderId="59" xfId="0" applyFont="1" applyBorder="1" applyAlignment="1">
      <alignment vertical="top" wrapText="1"/>
    </xf>
    <xf numFmtId="0" fontId="6" fillId="0" borderId="60" xfId="0" applyFont="1" applyBorder="1" applyAlignment="1">
      <alignment vertical="top" wrapText="1"/>
    </xf>
    <xf numFmtId="0" fontId="6" fillId="0" borderId="17" xfId="0" applyFont="1" applyBorder="1" applyAlignment="1">
      <alignment vertical="top" wrapText="1"/>
    </xf>
    <xf numFmtId="0" fontId="6" fillId="0" borderId="61" xfId="0" applyFont="1" applyBorder="1" applyAlignment="1">
      <alignment vertical="center" wrapText="1"/>
    </xf>
    <xf numFmtId="0" fontId="6" fillId="0" borderId="41" xfId="0" applyFont="1" applyBorder="1" applyAlignment="1">
      <alignment vertical="center" wrapText="1"/>
    </xf>
    <xf numFmtId="0" fontId="6" fillId="0" borderId="62" xfId="0" applyFont="1" applyBorder="1" applyAlignment="1">
      <alignment vertical="center" wrapText="1"/>
    </xf>
    <xf numFmtId="0" fontId="2" fillId="0" borderId="15" xfId="55" applyFont="1" applyBorder="1" applyAlignment="1">
      <alignment horizontal="center" vertical="center" wrapText="1"/>
      <protection/>
    </xf>
    <xf numFmtId="0" fontId="2" fillId="0" borderId="22" xfId="55" applyFont="1" applyBorder="1" applyAlignment="1">
      <alignment horizontal="center" vertical="center" wrapText="1"/>
      <protection/>
    </xf>
    <xf numFmtId="0" fontId="2" fillId="0" borderId="40" xfId="55" applyFont="1" applyFill="1" applyBorder="1" applyAlignment="1">
      <alignment horizontal="center" vertical="center" wrapText="1"/>
      <protection/>
    </xf>
    <xf numFmtId="0" fontId="2" fillId="0" borderId="39" xfId="55" applyFont="1" applyFill="1" applyBorder="1" applyAlignment="1">
      <alignment horizontal="center" vertical="center" wrapText="1"/>
      <protection/>
    </xf>
    <xf numFmtId="0" fontId="2" fillId="0" borderId="4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3" xfId="55" applyFont="1" applyBorder="1" applyAlignment="1">
      <alignment horizontal="center" vertical="center" wrapText="1"/>
      <protection/>
    </xf>
    <xf numFmtId="0" fontId="2" fillId="0" borderId="26" xfId="55" applyFont="1" applyBorder="1" applyAlignment="1">
      <alignment horizontal="center" vertical="center" wrapText="1"/>
      <protection/>
    </xf>
    <xf numFmtId="0" fontId="2" fillId="0" borderId="33" xfId="55" applyFont="1" applyFill="1" applyBorder="1" applyAlignment="1">
      <alignment horizontal="center" vertical="center" wrapText="1"/>
      <protection/>
    </xf>
    <xf numFmtId="0" fontId="2" fillId="0" borderId="26" xfId="55" applyFont="1" applyFill="1" applyBorder="1" applyAlignment="1">
      <alignment horizontal="center" vertical="center" wrapText="1"/>
      <protection/>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21" xfId="55" applyFont="1" applyBorder="1" applyAlignment="1">
      <alignment horizontal="left" vertical="center" wrapText="1"/>
      <protection/>
    </xf>
    <xf numFmtId="0" fontId="2" fillId="0" borderId="44" xfId="55" applyFont="1" applyFill="1" applyBorder="1" applyAlignment="1">
      <alignment horizontal="center" vertical="center" wrapText="1"/>
      <protection/>
    </xf>
    <xf numFmtId="0" fontId="2" fillId="0" borderId="27" xfId="55" applyFont="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33" xfId="55" applyFont="1" applyFill="1" applyBorder="1" applyAlignment="1">
      <alignment horizontal="center" vertical="center" wrapText="1"/>
      <protection/>
    </xf>
    <xf numFmtId="0" fontId="2" fillId="0" borderId="25" xfId="55" applyFont="1" applyBorder="1" applyAlignment="1">
      <alignment horizontal="center" vertical="center" wrapText="1"/>
      <protection/>
    </xf>
    <xf numFmtId="0" fontId="2" fillId="0" borderId="24" xfId="55" applyFont="1" applyBorder="1" applyAlignment="1">
      <alignment horizontal="center" vertical="center" wrapText="1"/>
      <protection/>
    </xf>
    <xf numFmtId="0" fontId="2" fillId="0" borderId="21" xfId="55" applyFont="1" applyFill="1" applyBorder="1" applyAlignment="1">
      <alignment horizontal="left" vertical="center" wrapText="1"/>
      <protection/>
    </xf>
    <xf numFmtId="0" fontId="52" fillId="0" borderId="33"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Border="1" applyAlignment="1">
      <alignment vertical="center" wrapText="1"/>
    </xf>
    <xf numFmtId="0" fontId="2" fillId="0" borderId="24" xfId="0" applyFont="1" applyBorder="1" applyAlignment="1">
      <alignment vertical="center" wrapText="1"/>
    </xf>
    <xf numFmtId="0" fontId="2" fillId="0" borderId="40" xfId="55" applyFont="1" applyBorder="1" applyAlignment="1">
      <alignment horizontal="left" vertical="center" wrapText="1"/>
      <protection/>
    </xf>
    <xf numFmtId="0" fontId="2" fillId="0" borderId="44" xfId="55" applyFont="1" applyBorder="1" applyAlignment="1">
      <alignment horizontal="left" vertical="center" wrapText="1"/>
      <protection/>
    </xf>
    <xf numFmtId="0" fontId="2" fillId="0" borderId="39" xfId="55" applyFont="1" applyBorder="1" applyAlignment="1">
      <alignment horizontal="left" vertical="center" wrapText="1"/>
      <protection/>
    </xf>
    <xf numFmtId="0" fontId="6" fillId="0" borderId="63" xfId="55" applyFont="1" applyBorder="1" applyAlignment="1">
      <alignment horizontal="left" vertical="center" wrapText="1"/>
      <protection/>
    </xf>
    <xf numFmtId="0" fontId="3" fillId="0" borderId="21" xfId="55" applyFont="1" applyBorder="1" applyAlignment="1">
      <alignment horizontal="center" vertical="center" wrapText="1"/>
      <protection/>
    </xf>
    <xf numFmtId="0" fontId="3" fillId="0" borderId="26" xfId="55" applyFont="1" applyBorder="1" applyAlignment="1">
      <alignment horizontal="center" vertical="center" wrapText="1"/>
      <protection/>
    </xf>
    <xf numFmtId="0" fontId="3" fillId="0" borderId="25" xfId="55" applyFont="1" applyBorder="1" applyAlignment="1">
      <alignment horizontal="center" vertical="center" wrapText="1"/>
      <protection/>
    </xf>
    <xf numFmtId="0" fontId="3" fillId="0" borderId="27" xfId="55" applyFont="1" applyBorder="1" applyAlignment="1">
      <alignment horizontal="center" vertical="center" wrapText="1"/>
      <protection/>
    </xf>
    <xf numFmtId="0" fontId="2" fillId="0" borderId="61" xfId="55" applyFont="1" applyBorder="1" applyAlignment="1">
      <alignment horizontal="center" vertical="center" wrapText="1"/>
      <protection/>
    </xf>
    <xf numFmtId="0" fontId="2" fillId="0" borderId="62" xfId="55" applyFont="1" applyBorder="1" applyAlignment="1">
      <alignment horizontal="center" vertical="center" wrapText="1"/>
      <protection/>
    </xf>
    <xf numFmtId="0" fontId="2" fillId="0" borderId="61" xfId="55" applyFont="1" applyBorder="1" applyAlignment="1">
      <alignment horizontal="left" vertical="center" wrapText="1"/>
      <protection/>
    </xf>
    <xf numFmtId="0" fontId="2" fillId="0" borderId="62" xfId="55" applyFont="1" applyBorder="1" applyAlignment="1">
      <alignment horizontal="left" vertical="center" wrapText="1"/>
      <protection/>
    </xf>
    <xf numFmtId="0" fontId="2" fillId="0" borderId="25" xfId="55" applyFont="1" applyBorder="1" applyAlignment="1">
      <alignment horizontal="left" vertical="center" wrapText="1"/>
      <protection/>
    </xf>
    <xf numFmtId="0" fontId="2" fillId="0" borderId="27" xfId="55" applyFont="1" applyBorder="1" applyAlignment="1">
      <alignment horizontal="left" vertical="center" wrapText="1"/>
      <protection/>
    </xf>
    <xf numFmtId="0" fontId="52" fillId="0" borderId="27" xfId="0" applyFont="1" applyFill="1" applyBorder="1" applyAlignment="1">
      <alignment horizontal="left" vertical="center" wrapText="1"/>
    </xf>
    <xf numFmtId="0" fontId="52" fillId="0" borderId="2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4"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50"/>
  <sheetViews>
    <sheetView tabSelected="1" view="pageBreakPreview" zoomScale="50" zoomScaleNormal="50" zoomScaleSheetLayoutView="50" zoomScalePageLayoutView="0" workbookViewId="0" topLeftCell="A1">
      <selection activeCell="B147" sqref="B147:B149"/>
    </sheetView>
  </sheetViews>
  <sheetFormatPr defaultColWidth="9.140625" defaultRowHeight="15"/>
  <cols>
    <col min="1" max="1" width="39.57421875" style="0" customWidth="1"/>
    <col min="2" max="2" width="39.7109375" style="0" customWidth="1"/>
    <col min="3" max="3" width="26.8515625" style="0" customWidth="1"/>
    <col min="4" max="4" width="32.00390625" style="0" customWidth="1"/>
    <col min="5" max="5" width="27.8515625" style="0" customWidth="1"/>
    <col min="6" max="6" width="29.8515625" style="0" customWidth="1"/>
    <col min="7" max="7" width="42.140625" style="0" customWidth="1"/>
    <col min="8" max="8" width="25.421875" style="0" customWidth="1"/>
    <col min="10" max="10" width="16.28125" style="0" customWidth="1"/>
    <col min="11" max="11" width="19.57421875" style="0" customWidth="1"/>
  </cols>
  <sheetData>
    <row r="1" spans="1:8" ht="16.5" thickBot="1">
      <c r="A1" s="318" t="s">
        <v>0</v>
      </c>
      <c r="B1" s="319"/>
      <c r="C1" s="319"/>
      <c r="D1" s="319"/>
      <c r="E1" s="319"/>
      <c r="F1" s="319"/>
      <c r="G1" s="319"/>
      <c r="H1" s="320"/>
    </row>
    <row r="2" spans="1:8" ht="16.5" thickTop="1">
      <c r="A2" s="326" t="s">
        <v>255</v>
      </c>
      <c r="B2" s="327"/>
      <c r="C2" s="327"/>
      <c r="D2" s="327"/>
      <c r="E2" s="327"/>
      <c r="F2" s="327"/>
      <c r="G2" s="327"/>
      <c r="H2" s="328"/>
    </row>
    <row r="3" spans="1:8" ht="15.75">
      <c r="A3" s="354" t="s">
        <v>171</v>
      </c>
      <c r="B3" s="355"/>
      <c r="C3" s="355"/>
      <c r="D3" s="355"/>
      <c r="E3" s="355"/>
      <c r="F3" s="355"/>
      <c r="G3" s="355"/>
      <c r="H3" s="356"/>
    </row>
    <row r="4" spans="1:8" ht="16.5" thickBot="1">
      <c r="A4" s="354" t="s">
        <v>172</v>
      </c>
      <c r="B4" s="355"/>
      <c r="C4" s="355"/>
      <c r="D4" s="355"/>
      <c r="E4" s="355"/>
      <c r="F4" s="355"/>
      <c r="G4" s="355"/>
      <c r="H4" s="356"/>
    </row>
    <row r="5" spans="1:8" ht="70.5" customHeight="1" thickBot="1">
      <c r="A5" s="156"/>
      <c r="B5" s="1" t="s">
        <v>1</v>
      </c>
      <c r="C5" s="2" t="s">
        <v>2</v>
      </c>
      <c r="D5" s="1" t="s">
        <v>3</v>
      </c>
      <c r="E5" s="2" t="s">
        <v>4</v>
      </c>
      <c r="F5" s="1" t="s">
        <v>5</v>
      </c>
      <c r="G5" s="1" t="s">
        <v>6</v>
      </c>
      <c r="H5" s="3" t="s">
        <v>7</v>
      </c>
    </row>
    <row r="6" spans="1:8" s="107" customFormat="1" ht="78.75" customHeight="1">
      <c r="A6" s="155" t="s">
        <v>8</v>
      </c>
      <c r="B6" s="335" t="s">
        <v>368</v>
      </c>
      <c r="C6" s="335" t="s">
        <v>254</v>
      </c>
      <c r="D6" s="335" t="s">
        <v>256</v>
      </c>
      <c r="E6" s="335" t="s">
        <v>9</v>
      </c>
      <c r="F6" s="335" t="s">
        <v>550</v>
      </c>
      <c r="G6" s="335" t="s">
        <v>551</v>
      </c>
      <c r="H6" s="343" t="s">
        <v>554</v>
      </c>
    </row>
    <row r="7" spans="1:10" s="107" customFormat="1" ht="135" customHeight="1">
      <c r="A7" s="335" t="s">
        <v>547</v>
      </c>
      <c r="B7" s="335"/>
      <c r="C7" s="335"/>
      <c r="D7" s="335"/>
      <c r="E7" s="335"/>
      <c r="F7" s="335"/>
      <c r="G7" s="357"/>
      <c r="H7" s="344"/>
      <c r="J7" s="137"/>
    </row>
    <row r="8" spans="1:11" s="107" customFormat="1" ht="126.75" customHeight="1">
      <c r="A8" s="335"/>
      <c r="B8" s="111" t="s">
        <v>370</v>
      </c>
      <c r="C8" s="112" t="s">
        <v>10</v>
      </c>
      <c r="D8" s="111" t="s">
        <v>369</v>
      </c>
      <c r="E8" s="112" t="s">
        <v>9</v>
      </c>
      <c r="F8" s="111" t="s">
        <v>11</v>
      </c>
      <c r="G8" s="112" t="s">
        <v>552</v>
      </c>
      <c r="H8" s="344"/>
      <c r="J8" s="142"/>
      <c r="K8" s="108"/>
    </row>
    <row r="9" spans="1:8" s="107" customFormat="1" ht="113.25" customHeight="1" thickBot="1">
      <c r="A9" s="336"/>
      <c r="B9" s="113" t="s">
        <v>257</v>
      </c>
      <c r="C9" s="114" t="s">
        <v>258</v>
      </c>
      <c r="D9" s="113" t="s">
        <v>548</v>
      </c>
      <c r="E9" s="115" t="s">
        <v>549</v>
      </c>
      <c r="F9" s="113" t="s">
        <v>259</v>
      </c>
      <c r="G9" s="116" t="s">
        <v>553</v>
      </c>
      <c r="H9" s="345"/>
    </row>
    <row r="10" spans="1:8" ht="95.25" customHeight="1">
      <c r="A10" s="323" t="s">
        <v>394</v>
      </c>
      <c r="B10" s="30" t="s">
        <v>12</v>
      </c>
      <c r="C10" s="340" t="s">
        <v>558</v>
      </c>
      <c r="D10" s="337" t="s">
        <v>560</v>
      </c>
      <c r="E10" s="337" t="s">
        <v>561</v>
      </c>
      <c r="F10" s="337" t="s">
        <v>260</v>
      </c>
      <c r="G10" s="337" t="s">
        <v>562</v>
      </c>
      <c r="H10" s="329" t="s">
        <v>563</v>
      </c>
    </row>
    <row r="11" spans="1:8" ht="60" customHeight="1" thickBot="1">
      <c r="A11" s="324"/>
      <c r="B11" s="31" t="s">
        <v>489</v>
      </c>
      <c r="C11" s="341"/>
      <c r="D11" s="339"/>
      <c r="E11" s="339"/>
      <c r="F11" s="339"/>
      <c r="G11" s="339"/>
      <c r="H11" s="330"/>
    </row>
    <row r="12" spans="1:8" ht="104.25" customHeight="1">
      <c r="A12" s="325" t="s">
        <v>555</v>
      </c>
      <c r="B12" s="30" t="s">
        <v>556</v>
      </c>
      <c r="C12" s="342"/>
      <c r="D12" s="339"/>
      <c r="E12" s="339"/>
      <c r="F12" s="339"/>
      <c r="G12" s="339"/>
      <c r="H12" s="330"/>
    </row>
    <row r="13" spans="1:8" ht="104.25" customHeight="1" thickBot="1">
      <c r="A13" s="322"/>
      <c r="B13" s="117" t="s">
        <v>557</v>
      </c>
      <c r="C13" s="292" t="s">
        <v>559</v>
      </c>
      <c r="D13" s="338"/>
      <c r="E13" s="338"/>
      <c r="F13" s="338"/>
      <c r="G13" s="338"/>
      <c r="H13" s="331"/>
    </row>
    <row r="14" spans="1:8" ht="85.5" customHeight="1">
      <c r="A14" s="337" t="s">
        <v>567</v>
      </c>
      <c r="B14" s="88" t="s">
        <v>261</v>
      </c>
      <c r="C14" s="218">
        <v>0.648</v>
      </c>
      <c r="D14" s="219" t="s">
        <v>13</v>
      </c>
      <c r="E14" s="70" t="s">
        <v>14</v>
      </c>
      <c r="F14" s="88" t="s">
        <v>410</v>
      </c>
      <c r="G14" s="88" t="s">
        <v>397</v>
      </c>
      <c r="H14" s="337" t="s">
        <v>564</v>
      </c>
    </row>
    <row r="15" spans="1:8" ht="101.25" customHeight="1">
      <c r="A15" s="339"/>
      <c r="B15" s="295" t="s">
        <v>262</v>
      </c>
      <c r="C15" s="296" t="s">
        <v>395</v>
      </c>
      <c r="D15" s="297" t="s">
        <v>396</v>
      </c>
      <c r="E15" s="60"/>
      <c r="F15" s="291" t="s">
        <v>263</v>
      </c>
      <c r="G15" s="291" t="s">
        <v>264</v>
      </c>
      <c r="H15" s="339"/>
    </row>
    <row r="16" spans="1:8" ht="101.25" customHeight="1" thickBot="1">
      <c r="A16" s="338"/>
      <c r="B16" s="217" t="s">
        <v>568</v>
      </c>
      <c r="C16" s="293" t="s">
        <v>569</v>
      </c>
      <c r="D16" s="294" t="s">
        <v>570</v>
      </c>
      <c r="E16" s="41"/>
      <c r="F16" s="289" t="s">
        <v>571</v>
      </c>
      <c r="G16" s="290" t="s">
        <v>264</v>
      </c>
      <c r="H16" s="338"/>
    </row>
    <row r="17" spans="1:8" ht="108" customHeight="1">
      <c r="A17" s="321" t="s">
        <v>372</v>
      </c>
      <c r="B17" s="36" t="s">
        <v>265</v>
      </c>
      <c r="C17" s="36" t="s">
        <v>266</v>
      </c>
      <c r="D17" s="37" t="s">
        <v>267</v>
      </c>
      <c r="E17" s="36" t="s">
        <v>268</v>
      </c>
      <c r="F17" s="38" t="s">
        <v>15</v>
      </c>
      <c r="G17" s="337" t="s">
        <v>272</v>
      </c>
      <c r="H17" s="337" t="s">
        <v>565</v>
      </c>
    </row>
    <row r="18" spans="1:8" ht="115.5" customHeight="1" thickBot="1">
      <c r="A18" s="322"/>
      <c r="B18" s="33" t="s">
        <v>269</v>
      </c>
      <c r="C18" s="32" t="s">
        <v>270</v>
      </c>
      <c r="D18" s="35" t="s">
        <v>411</v>
      </c>
      <c r="E18" s="34" t="s">
        <v>271</v>
      </c>
      <c r="F18" s="5" t="s">
        <v>398</v>
      </c>
      <c r="G18" s="338"/>
      <c r="H18" s="338"/>
    </row>
    <row r="19" spans="1:8" ht="63" customHeight="1">
      <c r="A19" s="323" t="s">
        <v>402</v>
      </c>
      <c r="B19" s="159" t="s">
        <v>16</v>
      </c>
      <c r="C19" s="159" t="s">
        <v>17</v>
      </c>
      <c r="D19" s="39" t="s">
        <v>18</v>
      </c>
      <c r="E19" s="38" t="s">
        <v>19</v>
      </c>
      <c r="F19" s="38" t="s">
        <v>20</v>
      </c>
      <c r="G19" s="323" t="s">
        <v>21</v>
      </c>
      <c r="H19" s="337" t="s">
        <v>566</v>
      </c>
    </row>
    <row r="20" spans="1:8" ht="59.25" customHeight="1" thickBot="1">
      <c r="A20" s="322"/>
      <c r="B20" s="157" t="s">
        <v>22</v>
      </c>
      <c r="C20" s="160" t="s">
        <v>23</v>
      </c>
      <c r="D20" s="7" t="s">
        <v>24</v>
      </c>
      <c r="E20" s="5" t="s">
        <v>25</v>
      </c>
      <c r="F20" s="5" t="s">
        <v>26</v>
      </c>
      <c r="G20" s="322"/>
      <c r="H20" s="338"/>
    </row>
    <row r="21" spans="1:8" s="26" customFormat="1" ht="93.75" customHeight="1">
      <c r="A21" s="323" t="s">
        <v>577</v>
      </c>
      <c r="B21" s="88" t="s">
        <v>399</v>
      </c>
      <c r="C21" s="88" t="s">
        <v>572</v>
      </c>
      <c r="D21" s="39" t="s">
        <v>573</v>
      </c>
      <c r="E21" s="88" t="s">
        <v>574</v>
      </c>
      <c r="F21" s="88" t="s">
        <v>27</v>
      </c>
      <c r="G21" s="88" t="s">
        <v>28</v>
      </c>
      <c r="H21" s="451" t="s">
        <v>576</v>
      </c>
    </row>
    <row r="22" spans="1:8" s="26" customFormat="1" ht="182.25" customHeight="1">
      <c r="A22" s="321"/>
      <c r="B22" s="118" t="s">
        <v>407</v>
      </c>
      <c r="C22" s="118" t="s">
        <v>176</v>
      </c>
      <c r="D22" s="118" t="s">
        <v>408</v>
      </c>
      <c r="E22" s="118" t="s">
        <v>409</v>
      </c>
      <c r="F22" s="118" t="s">
        <v>400</v>
      </c>
      <c r="G22" s="119" t="s">
        <v>575</v>
      </c>
      <c r="H22" s="452"/>
    </row>
    <row r="23" spans="1:8" s="26" customFormat="1" ht="279.75" customHeight="1" thickBot="1">
      <c r="A23" s="322"/>
      <c r="B23" s="120" t="s">
        <v>273</v>
      </c>
      <c r="C23" s="120" t="s">
        <v>177</v>
      </c>
      <c r="D23" s="120" t="s">
        <v>412</v>
      </c>
      <c r="E23" s="120" t="s">
        <v>274</v>
      </c>
      <c r="F23" s="120" t="s">
        <v>275</v>
      </c>
      <c r="G23" s="120" t="s">
        <v>401</v>
      </c>
      <c r="H23" s="453"/>
    </row>
    <row r="24" spans="1:8" ht="196.5" customHeight="1">
      <c r="A24" s="337" t="s">
        <v>578</v>
      </c>
      <c r="B24" s="44" t="s">
        <v>413</v>
      </c>
      <c r="C24" s="207" t="s">
        <v>580</v>
      </c>
      <c r="D24" s="42" t="s">
        <v>149</v>
      </c>
      <c r="E24" s="44" t="s">
        <v>150</v>
      </c>
      <c r="F24" s="337" t="s">
        <v>343</v>
      </c>
      <c r="G24" s="337" t="s">
        <v>151</v>
      </c>
      <c r="H24" s="337" t="s">
        <v>584</v>
      </c>
    </row>
    <row r="25" spans="1:8" ht="113.25" customHeight="1">
      <c r="A25" s="339"/>
      <c r="B25" s="304" t="s">
        <v>276</v>
      </c>
      <c r="C25" s="305" t="s">
        <v>277</v>
      </c>
      <c r="D25" s="304" t="s">
        <v>278</v>
      </c>
      <c r="E25" s="304" t="s">
        <v>279</v>
      </c>
      <c r="F25" s="339"/>
      <c r="G25" s="339"/>
      <c r="H25" s="339"/>
    </row>
    <row r="26" spans="1:8" ht="113.25" customHeight="1" thickBot="1">
      <c r="A26" s="338"/>
      <c r="B26" s="220" t="s">
        <v>579</v>
      </c>
      <c r="C26" s="302" t="s">
        <v>581</v>
      </c>
      <c r="D26" s="220" t="s">
        <v>582</v>
      </c>
      <c r="E26" s="303" t="s">
        <v>583</v>
      </c>
      <c r="F26" s="338"/>
      <c r="G26" s="338"/>
      <c r="H26" s="338"/>
    </row>
    <row r="27" spans="1:8" ht="113.25" customHeight="1" thickBot="1">
      <c r="A27" s="8" t="s">
        <v>415</v>
      </c>
      <c r="B27" s="220" t="s">
        <v>490</v>
      </c>
      <c r="C27" s="223" t="s">
        <v>403</v>
      </c>
      <c r="D27" s="220" t="s">
        <v>404</v>
      </c>
      <c r="E27" s="224" t="s">
        <v>405</v>
      </c>
      <c r="F27" s="189" t="s">
        <v>406</v>
      </c>
      <c r="G27" s="225" t="s">
        <v>414</v>
      </c>
      <c r="H27" s="212"/>
    </row>
    <row r="28" spans="1:8" s="29" customFormat="1" ht="31.5" customHeight="1" thickBot="1">
      <c r="A28" s="358" t="s">
        <v>29</v>
      </c>
      <c r="B28" s="359"/>
      <c r="C28" s="359"/>
      <c r="D28" s="359"/>
      <c r="E28" s="359"/>
      <c r="F28" s="359"/>
      <c r="G28" s="359"/>
      <c r="H28" s="360"/>
    </row>
    <row r="29" spans="1:8" s="122" customFormat="1" ht="33" customHeight="1" thickBot="1">
      <c r="A29" s="361" t="s">
        <v>249</v>
      </c>
      <c r="B29" s="362"/>
      <c r="C29" s="362"/>
      <c r="D29" s="362"/>
      <c r="E29" s="362"/>
      <c r="F29" s="362"/>
      <c r="G29" s="362"/>
      <c r="H29" s="363"/>
    </row>
    <row r="30" spans="1:8" s="29" customFormat="1" ht="27.75" customHeight="1" thickBot="1">
      <c r="A30" s="364" t="s">
        <v>180</v>
      </c>
      <c r="B30" s="365"/>
      <c r="C30" s="365"/>
      <c r="D30" s="365"/>
      <c r="E30" s="365"/>
      <c r="F30" s="365"/>
      <c r="G30" s="365"/>
      <c r="H30" s="366"/>
    </row>
    <row r="31" spans="1:8" ht="15.75" customHeight="1">
      <c r="A31" s="47" t="s">
        <v>30</v>
      </c>
      <c r="B31" s="40"/>
      <c r="C31" s="51"/>
      <c r="D31" s="48"/>
      <c r="E31" s="187"/>
      <c r="F31" s="343" t="s">
        <v>32</v>
      </c>
      <c r="G31" s="343" t="s">
        <v>344</v>
      </c>
      <c r="H31" s="343" t="s">
        <v>585</v>
      </c>
    </row>
    <row r="32" spans="1:8" s="107" customFormat="1" ht="68.25" customHeight="1">
      <c r="A32" s="412" t="s">
        <v>416</v>
      </c>
      <c r="B32" s="123" t="s">
        <v>33</v>
      </c>
      <c r="C32" s="158" t="s">
        <v>34</v>
      </c>
      <c r="D32" s="123" t="s">
        <v>35</v>
      </c>
      <c r="E32" s="353"/>
      <c r="F32" s="344"/>
      <c r="G32" s="344"/>
      <c r="H32" s="344"/>
    </row>
    <row r="33" spans="1:8" s="127" customFormat="1" ht="66" customHeight="1">
      <c r="A33" s="412"/>
      <c r="B33" s="124" t="s">
        <v>40</v>
      </c>
      <c r="C33" s="125" t="s">
        <v>41</v>
      </c>
      <c r="D33" s="126" t="s">
        <v>42</v>
      </c>
      <c r="E33" s="353"/>
      <c r="F33" s="344"/>
      <c r="G33" s="344"/>
      <c r="H33" s="344"/>
    </row>
    <row r="34" spans="1:8" s="127" customFormat="1" ht="140.25" customHeight="1">
      <c r="A34" s="412"/>
      <c r="B34" s="226" t="s">
        <v>390</v>
      </c>
      <c r="C34" s="227" t="s">
        <v>391</v>
      </c>
      <c r="D34" s="226" t="s">
        <v>178</v>
      </c>
      <c r="E34" s="228" t="s">
        <v>280</v>
      </c>
      <c r="F34" s="344"/>
      <c r="G34" s="344"/>
      <c r="H34" s="344"/>
    </row>
    <row r="35" spans="1:8" s="127" customFormat="1" ht="165.75" customHeight="1" thickBot="1">
      <c r="A35" s="413"/>
      <c r="B35" s="240" t="s">
        <v>78</v>
      </c>
      <c r="C35" s="241">
        <v>0.03</v>
      </c>
      <c r="D35" s="242"/>
      <c r="E35" s="188" t="s">
        <v>31</v>
      </c>
      <c r="F35" s="243" t="s">
        <v>32</v>
      </c>
      <c r="G35" s="242" t="s">
        <v>79</v>
      </c>
      <c r="H35" s="345"/>
    </row>
    <row r="36" spans="1:8" s="28" customFormat="1" ht="25.5" customHeight="1">
      <c r="A36" s="337" t="s">
        <v>417</v>
      </c>
      <c r="B36" s="69" t="s">
        <v>371</v>
      </c>
      <c r="C36" s="214" t="s">
        <v>45</v>
      </c>
      <c r="D36" s="229">
        <v>0.6</v>
      </c>
      <c r="E36" s="75" t="s">
        <v>43</v>
      </c>
      <c r="F36" s="414" t="s">
        <v>44</v>
      </c>
      <c r="G36" s="414" t="s">
        <v>541</v>
      </c>
      <c r="H36" s="332" t="s">
        <v>586</v>
      </c>
    </row>
    <row r="37" spans="1:8" ht="67.5" customHeight="1">
      <c r="A37" s="339"/>
      <c r="B37" s="232" t="s">
        <v>39</v>
      </c>
      <c r="C37" s="233" t="s">
        <v>419</v>
      </c>
      <c r="D37" s="234" t="s">
        <v>418</v>
      </c>
      <c r="E37" s="121"/>
      <c r="F37" s="415"/>
      <c r="G37" s="415"/>
      <c r="H37" s="333"/>
    </row>
    <row r="38" spans="1:8" ht="67.5" customHeight="1">
      <c r="A38" s="339"/>
      <c r="B38" s="232" t="s">
        <v>420</v>
      </c>
      <c r="C38" s="233" t="s">
        <v>421</v>
      </c>
      <c r="D38" s="234" t="s">
        <v>179</v>
      </c>
      <c r="E38" s="121" t="s">
        <v>31</v>
      </c>
      <c r="F38" s="415"/>
      <c r="G38" s="415"/>
      <c r="H38" s="333"/>
    </row>
    <row r="39" spans="1:8" ht="82.5" customHeight="1">
      <c r="A39" s="339"/>
      <c r="B39" s="238" t="s">
        <v>48</v>
      </c>
      <c r="C39" s="77"/>
      <c r="D39" s="239"/>
      <c r="E39" s="232" t="s">
        <v>31</v>
      </c>
      <c r="F39" s="415"/>
      <c r="G39" s="415"/>
      <c r="H39" s="333"/>
    </row>
    <row r="40" spans="1:8" ht="67.5" customHeight="1">
      <c r="A40" s="339"/>
      <c r="B40" s="55" t="s">
        <v>284</v>
      </c>
      <c r="C40" s="54" t="s">
        <v>46</v>
      </c>
      <c r="D40" s="63" t="s">
        <v>47</v>
      </c>
      <c r="E40" s="55" t="s">
        <v>60</v>
      </c>
      <c r="F40" s="60" t="s">
        <v>61</v>
      </c>
      <c r="G40" s="60" t="s">
        <v>62</v>
      </c>
      <c r="H40" s="333"/>
    </row>
    <row r="41" spans="1:8" ht="67.5" customHeight="1">
      <c r="A41" s="339"/>
      <c r="B41" s="58" t="s">
        <v>422</v>
      </c>
      <c r="C41" s="61" t="s">
        <v>285</v>
      </c>
      <c r="D41" s="54" t="s">
        <v>286</v>
      </c>
      <c r="E41" s="55"/>
      <c r="F41" s="437" t="s">
        <v>64</v>
      </c>
      <c r="G41" s="438" t="s">
        <v>65</v>
      </c>
      <c r="H41" s="333"/>
    </row>
    <row r="42" spans="1:8" ht="72.75" customHeight="1">
      <c r="A42" s="339"/>
      <c r="B42" s="238" t="s">
        <v>66</v>
      </c>
      <c r="C42" s="244">
        <v>0</v>
      </c>
      <c r="D42" s="233" t="s">
        <v>67</v>
      </c>
      <c r="E42" s="232" t="s">
        <v>31</v>
      </c>
      <c r="F42" s="428"/>
      <c r="G42" s="439"/>
      <c r="H42" s="333"/>
    </row>
    <row r="43" spans="1:8" ht="111" customHeight="1" thickBot="1">
      <c r="A43" s="338"/>
      <c r="B43" s="50" t="s">
        <v>287</v>
      </c>
      <c r="C43" s="217" t="s">
        <v>288</v>
      </c>
      <c r="D43" s="217" t="s">
        <v>289</v>
      </c>
      <c r="E43" s="231" t="s">
        <v>31</v>
      </c>
      <c r="F43" s="50" t="s">
        <v>73</v>
      </c>
      <c r="G43" s="50" t="s">
        <v>69</v>
      </c>
      <c r="H43" s="334"/>
    </row>
    <row r="44" spans="1:8" s="28" customFormat="1" ht="98.25" customHeight="1">
      <c r="A44" s="337" t="s">
        <v>587</v>
      </c>
      <c r="B44" s="45" t="s">
        <v>49</v>
      </c>
      <c r="C44" s="56" t="s">
        <v>50</v>
      </c>
      <c r="D44" s="57" t="s">
        <v>51</v>
      </c>
      <c r="E44" s="45" t="s">
        <v>31</v>
      </c>
      <c r="F44" s="337" t="s">
        <v>52</v>
      </c>
      <c r="G44" s="414" t="s">
        <v>53</v>
      </c>
      <c r="H44" s="424" t="s">
        <v>588</v>
      </c>
    </row>
    <row r="45" spans="1:8" ht="40.5" customHeight="1">
      <c r="A45" s="339"/>
      <c r="B45" s="53" t="s">
        <v>54</v>
      </c>
      <c r="C45" s="64">
        <v>0.13</v>
      </c>
      <c r="D45" s="65">
        <v>1</v>
      </c>
      <c r="E45" s="66" t="s">
        <v>31</v>
      </c>
      <c r="F45" s="339"/>
      <c r="G45" s="415"/>
      <c r="H45" s="436"/>
    </row>
    <row r="46" spans="1:8" s="28" customFormat="1" ht="141" customHeight="1">
      <c r="A46" s="339"/>
      <c r="B46" s="41" t="s">
        <v>57</v>
      </c>
      <c r="C46" s="236" t="s">
        <v>58</v>
      </c>
      <c r="D46" s="206" t="s">
        <v>59</v>
      </c>
      <c r="E46" s="41" t="s">
        <v>56</v>
      </c>
      <c r="F46" s="339"/>
      <c r="G46" s="415"/>
      <c r="H46" s="436"/>
    </row>
    <row r="47" spans="1:8" s="49" customFormat="1" ht="141" customHeight="1" thickBot="1">
      <c r="A47" s="338"/>
      <c r="B47" s="144" t="s">
        <v>281</v>
      </c>
      <c r="C47" s="145" t="s">
        <v>282</v>
      </c>
      <c r="D47" s="230" t="s">
        <v>384</v>
      </c>
      <c r="E47" s="144" t="s">
        <v>223</v>
      </c>
      <c r="F47" s="117" t="s">
        <v>283</v>
      </c>
      <c r="G47" s="237" t="s">
        <v>345</v>
      </c>
      <c r="H47" s="425"/>
    </row>
    <row r="48" spans="1:8" ht="89.25" customHeight="1">
      <c r="A48" s="442" t="s">
        <v>423</v>
      </c>
      <c r="B48" s="70" t="s">
        <v>70</v>
      </c>
      <c r="C48" s="210" t="s">
        <v>71</v>
      </c>
      <c r="D48" s="213" t="s">
        <v>72</v>
      </c>
      <c r="E48" s="74" t="s">
        <v>31</v>
      </c>
      <c r="F48" s="74" t="s">
        <v>64</v>
      </c>
      <c r="G48" s="69" t="s">
        <v>65</v>
      </c>
      <c r="H48" s="332" t="s">
        <v>589</v>
      </c>
    </row>
    <row r="49" spans="1:8" ht="108" customHeight="1">
      <c r="A49" s="351"/>
      <c r="B49" s="41" t="s">
        <v>75</v>
      </c>
      <c r="C49" s="10" t="s">
        <v>45</v>
      </c>
      <c r="D49" s="9">
        <v>0.6</v>
      </c>
      <c r="E49" s="43" t="s">
        <v>31</v>
      </c>
      <c r="F49" s="12" t="s">
        <v>68</v>
      </c>
      <c r="G49" s="11" t="s">
        <v>65</v>
      </c>
      <c r="H49" s="333"/>
    </row>
    <row r="50" spans="1:8" ht="99.75" customHeight="1">
      <c r="A50" s="351"/>
      <c r="B50" s="60" t="s">
        <v>290</v>
      </c>
      <c r="C50" s="59" t="s">
        <v>291</v>
      </c>
      <c r="D50" s="76" t="s">
        <v>292</v>
      </c>
      <c r="E50" s="58" t="s">
        <v>31</v>
      </c>
      <c r="F50" s="41"/>
      <c r="G50" s="60" t="s">
        <v>74</v>
      </c>
      <c r="H50" s="333"/>
    </row>
    <row r="51" spans="1:8" ht="78" customHeight="1">
      <c r="A51" s="351"/>
      <c r="B51" s="62" t="s">
        <v>77</v>
      </c>
      <c r="C51" s="62"/>
      <c r="D51" s="62"/>
      <c r="E51" s="62" t="s">
        <v>31</v>
      </c>
      <c r="F51" s="52"/>
      <c r="G51" s="60" t="s">
        <v>76</v>
      </c>
      <c r="H51" s="333"/>
    </row>
    <row r="52" spans="1:8" s="49" customFormat="1" ht="57.75" customHeight="1" thickBot="1">
      <c r="A52" s="352"/>
      <c r="B52" s="246" t="s">
        <v>36</v>
      </c>
      <c r="C52" s="117" t="s">
        <v>37</v>
      </c>
      <c r="D52" s="246" t="s">
        <v>38</v>
      </c>
      <c r="E52" s="190"/>
      <c r="F52" s="216"/>
      <c r="G52" s="246"/>
      <c r="H52" s="334"/>
    </row>
    <row r="53" spans="1:8" ht="86.25" customHeight="1">
      <c r="A53" s="337" t="s">
        <v>590</v>
      </c>
      <c r="B53" s="252" t="s">
        <v>491</v>
      </c>
      <c r="C53" s="252" t="s">
        <v>424</v>
      </c>
      <c r="D53" s="252" t="s">
        <v>425</v>
      </c>
      <c r="E53" s="332" t="s">
        <v>596</v>
      </c>
      <c r="F53" s="332" t="s">
        <v>426</v>
      </c>
      <c r="G53" s="332" t="s">
        <v>598</v>
      </c>
      <c r="H53" s="332" t="s">
        <v>591</v>
      </c>
    </row>
    <row r="54" spans="1:8" ht="106.5" customHeight="1">
      <c r="A54" s="339"/>
      <c r="B54" s="73" t="s">
        <v>427</v>
      </c>
      <c r="C54" s="73" t="s">
        <v>424</v>
      </c>
      <c r="D54" s="73" t="s">
        <v>428</v>
      </c>
      <c r="E54" s="333"/>
      <c r="F54" s="333"/>
      <c r="G54" s="333"/>
      <c r="H54" s="333"/>
    </row>
    <row r="55" spans="1:8" ht="106.5" customHeight="1">
      <c r="A55" s="339"/>
      <c r="B55" s="73" t="s">
        <v>594</v>
      </c>
      <c r="C55" s="73" t="s">
        <v>424</v>
      </c>
      <c r="D55" s="73" t="s">
        <v>429</v>
      </c>
      <c r="E55" s="333"/>
      <c r="F55" s="333"/>
      <c r="G55" s="333"/>
      <c r="H55" s="333"/>
    </row>
    <row r="56" spans="1:8" ht="106.5" customHeight="1">
      <c r="A56" s="339"/>
      <c r="B56" s="73" t="s">
        <v>592</v>
      </c>
      <c r="C56" s="73" t="s">
        <v>63</v>
      </c>
      <c r="D56" s="73" t="s">
        <v>597</v>
      </c>
      <c r="E56" s="333"/>
      <c r="F56" s="333"/>
      <c r="G56" s="333"/>
      <c r="H56" s="333"/>
    </row>
    <row r="57" spans="1:8" ht="130.5" customHeight="1" thickBot="1">
      <c r="A57" s="338"/>
      <c r="B57" s="246" t="s">
        <v>593</v>
      </c>
      <c r="C57" s="298" t="s">
        <v>595</v>
      </c>
      <c r="D57" s="117" t="s">
        <v>430</v>
      </c>
      <c r="E57" s="334"/>
      <c r="F57" s="306" t="s">
        <v>431</v>
      </c>
      <c r="G57" s="334"/>
      <c r="H57" s="334"/>
    </row>
    <row r="58" spans="1:8" s="107" customFormat="1" ht="24" customHeight="1" thickBot="1">
      <c r="A58" s="6" t="s">
        <v>80</v>
      </c>
      <c r="B58" s="435" t="s">
        <v>293</v>
      </c>
      <c r="C58" s="435" t="s">
        <v>81</v>
      </c>
      <c r="D58" s="435" t="s">
        <v>82</v>
      </c>
      <c r="E58" s="457" t="s">
        <v>31</v>
      </c>
      <c r="F58" s="455"/>
      <c r="G58" s="343" t="s">
        <v>294</v>
      </c>
      <c r="H58" s="343" t="s">
        <v>604</v>
      </c>
    </row>
    <row r="59" spans="1:8" s="107" customFormat="1" ht="50.25" customHeight="1">
      <c r="A59" s="343" t="s">
        <v>599</v>
      </c>
      <c r="B59" s="454"/>
      <c r="C59" s="357"/>
      <c r="D59" s="357"/>
      <c r="E59" s="458"/>
      <c r="F59" s="456"/>
      <c r="G59" s="344"/>
      <c r="H59" s="344"/>
    </row>
    <row r="60" spans="1:8" s="107" customFormat="1" ht="55.5" customHeight="1">
      <c r="A60" s="344"/>
      <c r="B60" s="309" t="s">
        <v>83</v>
      </c>
      <c r="C60" s="128"/>
      <c r="D60" s="112"/>
      <c r="E60" s="128" t="s">
        <v>55</v>
      </c>
      <c r="F60" s="79"/>
      <c r="G60" s="344"/>
      <c r="H60" s="344"/>
    </row>
    <row r="61" spans="1:8" s="107" customFormat="1" ht="33.75" customHeight="1">
      <c r="A61" s="344"/>
      <c r="B61" s="309" t="s">
        <v>85</v>
      </c>
      <c r="C61" s="112">
        <v>9</v>
      </c>
      <c r="D61" s="112">
        <v>30</v>
      </c>
      <c r="E61" s="128"/>
      <c r="F61" s="128"/>
      <c r="G61" s="344"/>
      <c r="H61" s="344"/>
    </row>
    <row r="62" spans="1:8" s="107" customFormat="1" ht="86.25" customHeight="1">
      <c r="A62" s="344"/>
      <c r="B62" s="309" t="s">
        <v>87</v>
      </c>
      <c r="C62" s="128" t="s">
        <v>88</v>
      </c>
      <c r="D62" s="112" t="s">
        <v>89</v>
      </c>
      <c r="E62" s="128"/>
      <c r="F62" s="128" t="s">
        <v>84</v>
      </c>
      <c r="G62" s="344"/>
      <c r="H62" s="344"/>
    </row>
    <row r="63" spans="1:8" s="107" customFormat="1" ht="84" customHeight="1">
      <c r="A63" s="344"/>
      <c r="B63" s="249" t="s">
        <v>90</v>
      </c>
      <c r="C63" s="247"/>
      <c r="D63" s="248"/>
      <c r="E63" s="249"/>
      <c r="F63" s="249" t="s">
        <v>86</v>
      </c>
      <c r="G63" s="344"/>
      <c r="H63" s="344"/>
    </row>
    <row r="64" spans="1:8" s="107" customFormat="1" ht="90" customHeight="1">
      <c r="A64" s="344"/>
      <c r="B64" s="310" t="s">
        <v>346</v>
      </c>
      <c r="C64" s="311" t="s">
        <v>131</v>
      </c>
      <c r="D64" s="311" t="s">
        <v>132</v>
      </c>
      <c r="E64" s="312" t="s">
        <v>118</v>
      </c>
      <c r="F64" s="312" t="s">
        <v>133</v>
      </c>
      <c r="G64" s="312" t="s">
        <v>134</v>
      </c>
      <c r="H64" s="344"/>
    </row>
    <row r="65" spans="1:8" s="107" customFormat="1" ht="90" customHeight="1" thickBot="1">
      <c r="A65" s="345"/>
      <c r="B65" s="250" t="s">
        <v>600</v>
      </c>
      <c r="C65" s="251" t="s">
        <v>601</v>
      </c>
      <c r="D65" s="251" t="s">
        <v>602</v>
      </c>
      <c r="E65" s="250" t="s">
        <v>9</v>
      </c>
      <c r="F65" s="250"/>
      <c r="G65" s="250" t="s">
        <v>603</v>
      </c>
      <c r="H65" s="345"/>
    </row>
    <row r="66" spans="1:8" ht="102" customHeight="1" thickBot="1">
      <c r="A66" s="80" t="s">
        <v>295</v>
      </c>
      <c r="B66" s="307" t="s">
        <v>91</v>
      </c>
      <c r="C66" s="308" t="s">
        <v>92</v>
      </c>
      <c r="D66" s="15">
        <v>0.6</v>
      </c>
      <c r="E66" s="459" t="s">
        <v>55</v>
      </c>
      <c r="F66" s="459" t="s">
        <v>297</v>
      </c>
      <c r="G66" s="461" t="s">
        <v>93</v>
      </c>
      <c r="H66" s="337" t="s">
        <v>296</v>
      </c>
    </row>
    <row r="67" spans="1:8" ht="120.75" customHeight="1" thickBot="1">
      <c r="A67" s="20" t="s">
        <v>301</v>
      </c>
      <c r="B67" s="16" t="s">
        <v>298</v>
      </c>
      <c r="C67" s="67" t="s">
        <v>299</v>
      </c>
      <c r="D67" s="13" t="s">
        <v>300</v>
      </c>
      <c r="E67" s="460"/>
      <c r="F67" s="460"/>
      <c r="G67" s="462"/>
      <c r="H67" s="338"/>
    </row>
    <row r="68" spans="1:8" ht="74.25" customHeight="1">
      <c r="A68" s="323" t="s">
        <v>392</v>
      </c>
      <c r="B68" s="70" t="s">
        <v>94</v>
      </c>
      <c r="C68" s="198" t="s">
        <v>88</v>
      </c>
      <c r="D68" s="81" t="s">
        <v>89</v>
      </c>
      <c r="E68" s="440" t="s">
        <v>55</v>
      </c>
      <c r="F68" s="440" t="s">
        <v>95</v>
      </c>
      <c r="G68" s="337" t="s">
        <v>96</v>
      </c>
      <c r="H68" s="329" t="s">
        <v>605</v>
      </c>
    </row>
    <row r="69" spans="1:8" ht="40.5" customHeight="1">
      <c r="A69" s="321"/>
      <c r="B69" s="60" t="s">
        <v>97</v>
      </c>
      <c r="C69" s="199" t="s">
        <v>98</v>
      </c>
      <c r="D69" s="82" t="s">
        <v>99</v>
      </c>
      <c r="E69" s="437"/>
      <c r="F69" s="437"/>
      <c r="G69" s="339"/>
      <c r="H69" s="330"/>
    </row>
    <row r="70" spans="1:8" ht="51.75" customHeight="1">
      <c r="A70" s="321"/>
      <c r="B70" s="60" t="s">
        <v>100</v>
      </c>
      <c r="C70" s="199" t="s">
        <v>101</v>
      </c>
      <c r="D70" s="82" t="s">
        <v>102</v>
      </c>
      <c r="E70" s="437"/>
      <c r="F70" s="437"/>
      <c r="G70" s="339"/>
      <c r="H70" s="330"/>
    </row>
    <row r="71" spans="1:8" ht="39" customHeight="1">
      <c r="A71" s="321"/>
      <c r="B71" s="60" t="s">
        <v>103</v>
      </c>
      <c r="C71" s="199" t="s">
        <v>88</v>
      </c>
      <c r="D71" s="82" t="s">
        <v>89</v>
      </c>
      <c r="E71" s="437"/>
      <c r="F71" s="437" t="s">
        <v>108</v>
      </c>
      <c r="G71" s="339"/>
      <c r="H71" s="330"/>
    </row>
    <row r="72" spans="1:8" ht="87.75" customHeight="1" thickBot="1">
      <c r="A72" s="322"/>
      <c r="B72" s="68" t="s">
        <v>104</v>
      </c>
      <c r="C72" s="193" t="s">
        <v>105</v>
      </c>
      <c r="D72" s="83" t="s">
        <v>106</v>
      </c>
      <c r="E72" s="50" t="s">
        <v>107</v>
      </c>
      <c r="F72" s="441"/>
      <c r="G72" s="338"/>
      <c r="H72" s="331"/>
    </row>
    <row r="73" spans="1:8" ht="137.25" customHeight="1" thickBot="1">
      <c r="A73" s="16" t="s">
        <v>303</v>
      </c>
      <c r="B73" s="14" t="s">
        <v>302</v>
      </c>
      <c r="C73" s="8">
        <v>0</v>
      </c>
      <c r="D73" s="15" t="s">
        <v>109</v>
      </c>
      <c r="E73" s="89" t="s">
        <v>110</v>
      </c>
      <c r="F73" s="16" t="s">
        <v>111</v>
      </c>
      <c r="G73" s="17" t="s">
        <v>112</v>
      </c>
      <c r="H73" s="18"/>
    </row>
    <row r="74" spans="1:8" ht="60.75" customHeight="1">
      <c r="A74" s="323" t="s">
        <v>433</v>
      </c>
      <c r="B74" s="70" t="s">
        <v>432</v>
      </c>
      <c r="C74" s="300">
        <v>9</v>
      </c>
      <c r="D74" s="84">
        <v>120</v>
      </c>
      <c r="E74" s="70" t="s">
        <v>55</v>
      </c>
      <c r="F74" s="463" t="s">
        <v>113</v>
      </c>
      <c r="G74" s="440" t="s">
        <v>114</v>
      </c>
      <c r="H74" s="348"/>
    </row>
    <row r="75" spans="1:8" ht="45.75" customHeight="1">
      <c r="A75" s="321"/>
      <c r="B75" s="53" t="s">
        <v>115</v>
      </c>
      <c r="C75" s="301" t="s">
        <v>116</v>
      </c>
      <c r="D75" s="76" t="s">
        <v>117</v>
      </c>
      <c r="E75" s="60" t="s">
        <v>118</v>
      </c>
      <c r="F75" s="464"/>
      <c r="G75" s="437"/>
      <c r="H75" s="349"/>
    </row>
    <row r="76" spans="1:8" ht="78" customHeight="1">
      <c r="A76" s="321"/>
      <c r="B76" s="60" t="s">
        <v>121</v>
      </c>
      <c r="C76" s="76">
        <v>0.25</v>
      </c>
      <c r="D76" s="76">
        <v>0.5</v>
      </c>
      <c r="E76" s="60" t="s">
        <v>55</v>
      </c>
      <c r="F76" s="60" t="s">
        <v>119</v>
      </c>
      <c r="G76" s="60" t="s">
        <v>120</v>
      </c>
      <c r="H76" s="349"/>
    </row>
    <row r="77" spans="1:8" ht="126" customHeight="1" thickBot="1">
      <c r="A77" s="322"/>
      <c r="B77" s="50" t="s">
        <v>104</v>
      </c>
      <c r="C77" s="217" t="s">
        <v>124</v>
      </c>
      <c r="D77" s="217" t="s">
        <v>125</v>
      </c>
      <c r="E77" s="50" t="s">
        <v>126</v>
      </c>
      <c r="F77" s="50" t="s">
        <v>122</v>
      </c>
      <c r="G77" s="50" t="s">
        <v>123</v>
      </c>
      <c r="H77" s="350"/>
    </row>
    <row r="78" spans="1:8" ht="130.5" customHeight="1">
      <c r="A78" s="351" t="s">
        <v>606</v>
      </c>
      <c r="B78" s="71" t="s">
        <v>127</v>
      </c>
      <c r="C78" s="313" t="s">
        <v>10</v>
      </c>
      <c r="D78" s="313" t="s">
        <v>128</v>
      </c>
      <c r="E78" s="52" t="s">
        <v>56</v>
      </c>
      <c r="F78" s="52" t="s">
        <v>129</v>
      </c>
      <c r="G78" s="52" t="s">
        <v>130</v>
      </c>
      <c r="H78" s="339" t="s">
        <v>607</v>
      </c>
    </row>
    <row r="79" spans="1:8" ht="78" customHeight="1">
      <c r="A79" s="351"/>
      <c r="B79" s="53" t="s">
        <v>304</v>
      </c>
      <c r="C79" s="199" t="s">
        <v>131</v>
      </c>
      <c r="D79" s="199" t="s">
        <v>132</v>
      </c>
      <c r="E79" s="60" t="s">
        <v>118</v>
      </c>
      <c r="F79" s="60" t="s">
        <v>133</v>
      </c>
      <c r="G79" s="60" t="s">
        <v>134</v>
      </c>
      <c r="H79" s="339"/>
    </row>
    <row r="80" spans="1:8" ht="103.5" customHeight="1" thickBot="1">
      <c r="A80" s="352"/>
      <c r="B80" s="53" t="s">
        <v>305</v>
      </c>
      <c r="C80" s="199" t="s">
        <v>135</v>
      </c>
      <c r="D80" s="199" t="s">
        <v>135</v>
      </c>
      <c r="E80" s="50" t="s">
        <v>136</v>
      </c>
      <c r="F80" s="60" t="s">
        <v>336</v>
      </c>
      <c r="G80" s="60" t="s">
        <v>137</v>
      </c>
      <c r="H80" s="339"/>
    </row>
    <row r="81" spans="1:8" s="107" customFormat="1" ht="25.5" customHeight="1">
      <c r="A81" s="6" t="s">
        <v>138</v>
      </c>
      <c r="B81" s="435" t="s">
        <v>308</v>
      </c>
      <c r="C81" s="435" t="s">
        <v>139</v>
      </c>
      <c r="D81" s="435" t="s">
        <v>140</v>
      </c>
      <c r="E81" s="98"/>
      <c r="F81" s="343" t="s">
        <v>142</v>
      </c>
      <c r="G81" s="343" t="s">
        <v>435</v>
      </c>
      <c r="H81" s="343" t="s">
        <v>609</v>
      </c>
    </row>
    <row r="82" spans="1:10" s="107" customFormat="1" ht="131.25" customHeight="1">
      <c r="A82" s="346" t="s">
        <v>608</v>
      </c>
      <c r="B82" s="357"/>
      <c r="C82" s="357"/>
      <c r="D82" s="357"/>
      <c r="E82" s="85"/>
      <c r="F82" s="344"/>
      <c r="G82" s="344"/>
      <c r="H82" s="344"/>
      <c r="J82" s="108"/>
    </row>
    <row r="83" spans="1:8" s="107" customFormat="1" ht="125.25" customHeight="1" thickBot="1">
      <c r="A83" s="347"/>
      <c r="B83" s="194" t="s">
        <v>309</v>
      </c>
      <c r="C83" s="299">
        <v>0</v>
      </c>
      <c r="D83" s="110" t="s">
        <v>306</v>
      </c>
      <c r="E83" s="109" t="s">
        <v>307</v>
      </c>
      <c r="F83" s="345"/>
      <c r="G83" s="345"/>
      <c r="H83" s="345"/>
    </row>
    <row r="84" spans="1:8" ht="120" customHeight="1" thickBot="1">
      <c r="A84" s="16" t="s">
        <v>610</v>
      </c>
      <c r="B84" s="19" t="s">
        <v>143</v>
      </c>
      <c r="C84" s="8" t="s">
        <v>144</v>
      </c>
      <c r="D84" s="8" t="s">
        <v>385</v>
      </c>
      <c r="E84" s="16" t="s">
        <v>141</v>
      </c>
      <c r="F84" s="16" t="s">
        <v>145</v>
      </c>
      <c r="G84" s="8" t="s">
        <v>146</v>
      </c>
      <c r="H84" s="254" t="s">
        <v>611</v>
      </c>
    </row>
    <row r="85" spans="1:8" ht="122.25" customHeight="1">
      <c r="A85" s="323" t="s">
        <v>322</v>
      </c>
      <c r="B85" s="210" t="s">
        <v>337</v>
      </c>
      <c r="C85" s="253" t="s">
        <v>173</v>
      </c>
      <c r="D85" s="210" t="s">
        <v>386</v>
      </c>
      <c r="E85" s="70" t="s">
        <v>147</v>
      </c>
      <c r="F85" s="70" t="s">
        <v>148</v>
      </c>
      <c r="G85" s="210" t="s">
        <v>310</v>
      </c>
      <c r="H85" s="332" t="s">
        <v>447</v>
      </c>
    </row>
    <row r="86" spans="1:8" ht="87.75" customHeight="1">
      <c r="A86" s="321"/>
      <c r="B86" s="428" t="s">
        <v>439</v>
      </c>
      <c r="C86" s="72" t="s">
        <v>436</v>
      </c>
      <c r="D86" s="72" t="s">
        <v>440</v>
      </c>
      <c r="E86" s="71" t="s">
        <v>442</v>
      </c>
      <c r="F86" s="71" t="s">
        <v>443</v>
      </c>
      <c r="G86" s="333" t="s">
        <v>446</v>
      </c>
      <c r="H86" s="333"/>
    </row>
    <row r="87" spans="1:8" ht="98.25" customHeight="1">
      <c r="A87" s="321"/>
      <c r="B87" s="339"/>
      <c r="C87" s="73" t="s">
        <v>437</v>
      </c>
      <c r="D87" s="430" t="s">
        <v>441</v>
      </c>
      <c r="E87" s="430" t="s">
        <v>444</v>
      </c>
      <c r="F87" s="430" t="s">
        <v>445</v>
      </c>
      <c r="G87" s="333"/>
      <c r="H87" s="333"/>
    </row>
    <row r="88" spans="1:8" ht="86.25" customHeight="1">
      <c r="A88" s="321"/>
      <c r="B88" s="429"/>
      <c r="C88" s="72" t="s">
        <v>438</v>
      </c>
      <c r="D88" s="431"/>
      <c r="E88" s="431"/>
      <c r="F88" s="431"/>
      <c r="G88" s="431"/>
      <c r="H88" s="333"/>
    </row>
    <row r="89" spans="1:8" ht="94.5" customHeight="1" thickBot="1">
      <c r="A89" s="322"/>
      <c r="B89" s="143" t="s">
        <v>328</v>
      </c>
      <c r="C89" s="33" t="s">
        <v>324</v>
      </c>
      <c r="D89" s="33" t="s">
        <v>324</v>
      </c>
      <c r="E89" s="46" t="s">
        <v>325</v>
      </c>
      <c r="F89" s="46" t="s">
        <v>326</v>
      </c>
      <c r="G89" s="33" t="s">
        <v>327</v>
      </c>
      <c r="H89" s="334"/>
    </row>
    <row r="90" spans="1:8" s="96" customFormat="1" ht="122.25" customHeight="1" thickBot="1">
      <c r="A90" s="90" t="s">
        <v>323</v>
      </c>
      <c r="B90" s="91" t="s">
        <v>311</v>
      </c>
      <c r="C90" s="95" t="s">
        <v>312</v>
      </c>
      <c r="D90" s="92" t="s">
        <v>387</v>
      </c>
      <c r="E90" s="93" t="s">
        <v>9</v>
      </c>
      <c r="F90" s="90" t="s">
        <v>338</v>
      </c>
      <c r="G90" s="94" t="s">
        <v>613</v>
      </c>
      <c r="H90" s="255" t="s">
        <v>612</v>
      </c>
    </row>
    <row r="91" spans="1:8" s="27" customFormat="1" ht="255" customHeight="1" thickBot="1">
      <c r="A91" s="24" t="s">
        <v>614</v>
      </c>
      <c r="B91" s="86" t="s">
        <v>250</v>
      </c>
      <c r="C91" s="87" t="s">
        <v>181</v>
      </c>
      <c r="D91" s="87" t="s">
        <v>388</v>
      </c>
      <c r="E91" s="24" t="s">
        <v>182</v>
      </c>
      <c r="F91" s="24" t="s">
        <v>183</v>
      </c>
      <c r="G91" s="25" t="s">
        <v>184</v>
      </c>
      <c r="H91" s="212" t="s">
        <v>615</v>
      </c>
    </row>
    <row r="92" spans="1:8" s="131" customFormat="1" ht="22.5" customHeight="1">
      <c r="A92" s="97" t="s">
        <v>152</v>
      </c>
      <c r="B92" s="21"/>
      <c r="C92" s="4"/>
      <c r="D92" s="21"/>
      <c r="E92" s="129"/>
      <c r="F92" s="130"/>
      <c r="G92" s="129"/>
      <c r="H92" s="343" t="s">
        <v>616</v>
      </c>
    </row>
    <row r="93" spans="1:8" s="131" customFormat="1" ht="184.5" customHeight="1" thickBot="1">
      <c r="A93" s="22" t="s">
        <v>492</v>
      </c>
      <c r="B93" s="132" t="s">
        <v>153</v>
      </c>
      <c r="C93" s="133" t="s">
        <v>154</v>
      </c>
      <c r="D93" s="132" t="s">
        <v>155</v>
      </c>
      <c r="E93" s="132" t="s">
        <v>156</v>
      </c>
      <c r="F93" s="133" t="s">
        <v>157</v>
      </c>
      <c r="G93" s="132" t="s">
        <v>158</v>
      </c>
      <c r="H93" s="345"/>
    </row>
    <row r="94" spans="1:11" ht="139.5" customHeight="1">
      <c r="A94" s="323" t="s">
        <v>617</v>
      </c>
      <c r="B94" s="210" t="s">
        <v>339</v>
      </c>
      <c r="C94" s="210" t="s">
        <v>159</v>
      </c>
      <c r="D94" s="198" t="s">
        <v>160</v>
      </c>
      <c r="E94" s="70" t="s">
        <v>161</v>
      </c>
      <c r="F94" s="70" t="s">
        <v>162</v>
      </c>
      <c r="G94" s="192" t="s">
        <v>163</v>
      </c>
      <c r="H94" s="432" t="s">
        <v>618</v>
      </c>
      <c r="K94" s="141"/>
    </row>
    <row r="95" spans="1:11" ht="139.5" customHeight="1">
      <c r="A95" s="321"/>
      <c r="B95" s="208" t="s">
        <v>448</v>
      </c>
      <c r="C95" s="23"/>
      <c r="D95" s="208"/>
      <c r="E95" s="41"/>
      <c r="F95" s="41"/>
      <c r="G95" s="208"/>
      <c r="H95" s="433"/>
      <c r="K95" s="141"/>
    </row>
    <row r="96" spans="1:11" ht="139.5" customHeight="1" thickBot="1">
      <c r="A96" s="322"/>
      <c r="B96" s="145" t="s">
        <v>329</v>
      </c>
      <c r="C96" s="145" t="s">
        <v>330</v>
      </c>
      <c r="D96" s="145" t="s">
        <v>331</v>
      </c>
      <c r="E96" s="144" t="s">
        <v>332</v>
      </c>
      <c r="F96" s="144" t="s">
        <v>333</v>
      </c>
      <c r="G96" s="145" t="s">
        <v>334</v>
      </c>
      <c r="H96" s="434"/>
      <c r="K96" s="141"/>
    </row>
    <row r="97" spans="1:8" s="26" customFormat="1" ht="184.5" customHeight="1">
      <c r="A97" s="337" t="s">
        <v>619</v>
      </c>
      <c r="B97" s="235" t="s">
        <v>164</v>
      </c>
      <c r="C97" s="207" t="s">
        <v>165</v>
      </c>
      <c r="D97" s="207" t="s">
        <v>166</v>
      </c>
      <c r="E97" s="12" t="s">
        <v>167</v>
      </c>
      <c r="F97" s="44" t="s">
        <v>168</v>
      </c>
      <c r="G97" s="235" t="s">
        <v>313</v>
      </c>
      <c r="H97" s="332" t="s">
        <v>620</v>
      </c>
    </row>
    <row r="98" spans="1:8" s="26" customFormat="1" ht="105.75" customHeight="1">
      <c r="A98" s="339"/>
      <c r="B98" s="211" t="s">
        <v>449</v>
      </c>
      <c r="C98" s="211"/>
      <c r="D98" s="211"/>
      <c r="E98" s="60"/>
      <c r="F98" s="60"/>
      <c r="G98" s="211"/>
      <c r="H98" s="333"/>
    </row>
    <row r="99" spans="1:8" s="26" customFormat="1" ht="93.75" customHeight="1" thickBot="1">
      <c r="A99" s="338"/>
      <c r="B99" s="235" t="s">
        <v>450</v>
      </c>
      <c r="C99" s="209"/>
      <c r="D99" s="209"/>
      <c r="E99" s="12"/>
      <c r="F99" s="68"/>
      <c r="G99" s="235"/>
      <c r="H99" s="334"/>
    </row>
    <row r="100" spans="1:8" s="26" customFormat="1" ht="125.25" customHeight="1">
      <c r="A100" s="422" t="s">
        <v>451</v>
      </c>
      <c r="B100" s="210" t="s">
        <v>452</v>
      </c>
      <c r="C100" s="210"/>
      <c r="D100" s="256"/>
      <c r="E100" s="70"/>
      <c r="F100" s="70"/>
      <c r="G100" s="210"/>
      <c r="H100" s="424" t="s">
        <v>373</v>
      </c>
    </row>
    <row r="101" spans="1:8" s="26" customFormat="1" ht="93.75" customHeight="1" thickBot="1">
      <c r="A101" s="423"/>
      <c r="B101" s="209" t="s">
        <v>453</v>
      </c>
      <c r="C101" s="209"/>
      <c r="D101" s="222"/>
      <c r="E101" s="68"/>
      <c r="F101" s="221"/>
      <c r="G101" s="209"/>
      <c r="H101" s="425"/>
    </row>
    <row r="102" spans="1:8" ht="45" customHeight="1" thickBot="1">
      <c r="A102" s="367" t="s">
        <v>169</v>
      </c>
      <c r="B102" s="368"/>
      <c r="C102" s="368"/>
      <c r="D102" s="368"/>
      <c r="E102" s="368"/>
      <c r="F102" s="368"/>
      <c r="G102" s="368"/>
      <c r="H102" s="369"/>
    </row>
    <row r="103" spans="1:8" ht="31.5" customHeight="1" thickBot="1">
      <c r="A103" s="315" t="s">
        <v>175</v>
      </c>
      <c r="B103" s="316"/>
      <c r="C103" s="316"/>
      <c r="D103" s="316"/>
      <c r="E103" s="316"/>
      <c r="F103" s="316"/>
      <c r="G103" s="316"/>
      <c r="H103" s="317"/>
    </row>
    <row r="104" spans="1:8" ht="33" customHeight="1" thickBot="1">
      <c r="A104" s="315" t="s">
        <v>174</v>
      </c>
      <c r="B104" s="316"/>
      <c r="C104" s="316"/>
      <c r="D104" s="316"/>
      <c r="E104" s="316"/>
      <c r="F104" s="316"/>
      <c r="G104" s="316"/>
      <c r="H104" s="317"/>
    </row>
    <row r="105" spans="1:8" s="107" customFormat="1" ht="23.25" customHeight="1">
      <c r="A105" s="47" t="s">
        <v>170</v>
      </c>
      <c r="B105" s="392" t="s">
        <v>495</v>
      </c>
      <c r="C105" s="392" t="s">
        <v>497</v>
      </c>
      <c r="D105" s="392" t="s">
        <v>499</v>
      </c>
      <c r="E105" s="392" t="s">
        <v>501</v>
      </c>
      <c r="F105" s="403" t="s">
        <v>503</v>
      </c>
      <c r="G105" s="406" t="s">
        <v>314</v>
      </c>
      <c r="H105" s="409" t="s">
        <v>622</v>
      </c>
    </row>
    <row r="106" spans="1:8" s="134" customFormat="1" ht="15.75" customHeight="1">
      <c r="A106" s="393" t="s">
        <v>621</v>
      </c>
      <c r="B106" s="393"/>
      <c r="C106" s="393"/>
      <c r="D106" s="393"/>
      <c r="E106" s="393"/>
      <c r="F106" s="404"/>
      <c r="G106" s="407"/>
      <c r="H106" s="410"/>
    </row>
    <row r="107" spans="1:12" s="134" customFormat="1" ht="235.5" customHeight="1">
      <c r="A107" s="393"/>
      <c r="B107" s="393"/>
      <c r="C107" s="393"/>
      <c r="D107" s="393"/>
      <c r="E107" s="393"/>
      <c r="F107" s="404"/>
      <c r="G107" s="407"/>
      <c r="H107" s="410"/>
      <c r="L107" s="135"/>
    </row>
    <row r="108" spans="1:8" s="134" customFormat="1" ht="235.5" customHeight="1" thickBot="1">
      <c r="A108" s="394"/>
      <c r="B108" s="251" t="s">
        <v>496</v>
      </c>
      <c r="C108" s="251" t="s">
        <v>498</v>
      </c>
      <c r="D108" s="251" t="s">
        <v>500</v>
      </c>
      <c r="E108" s="251" t="s">
        <v>502</v>
      </c>
      <c r="F108" s="405"/>
      <c r="G108" s="408"/>
      <c r="H108" s="411"/>
    </row>
    <row r="109" spans="1:8" s="27" customFormat="1" ht="278.25" customHeight="1">
      <c r="A109" s="389" t="s">
        <v>504</v>
      </c>
      <c r="B109" s="104" t="s">
        <v>505</v>
      </c>
      <c r="C109" s="104" t="s">
        <v>506</v>
      </c>
      <c r="D109" s="104" t="s">
        <v>508</v>
      </c>
      <c r="E109" s="104" t="s">
        <v>512</v>
      </c>
      <c r="F109" s="104" t="s">
        <v>513</v>
      </c>
      <c r="G109" s="386" t="s">
        <v>514</v>
      </c>
      <c r="H109" s="426" t="s">
        <v>623</v>
      </c>
    </row>
    <row r="110" spans="1:8" s="26" customFormat="1" ht="284.25" customHeight="1">
      <c r="A110" s="390"/>
      <c r="B110" s="282"/>
      <c r="C110" s="283" t="s">
        <v>507</v>
      </c>
      <c r="D110" s="286" t="s">
        <v>509</v>
      </c>
      <c r="E110" s="283" t="s">
        <v>510</v>
      </c>
      <c r="F110" s="262" t="s">
        <v>511</v>
      </c>
      <c r="G110" s="387"/>
      <c r="H110" s="427"/>
    </row>
    <row r="111" spans="1:10" s="26" customFormat="1" ht="409.5" customHeight="1">
      <c r="A111" s="390"/>
      <c r="B111" s="284"/>
      <c r="C111" s="266"/>
      <c r="D111" s="287" t="s">
        <v>515</v>
      </c>
      <c r="E111" s="266"/>
      <c r="F111" s="266"/>
      <c r="G111" s="387"/>
      <c r="H111" s="427"/>
      <c r="J111" s="191">
        <f>J110/4</f>
        <v>0</v>
      </c>
    </row>
    <row r="112" spans="1:8" s="26" customFormat="1" ht="345.75" customHeight="1" thickBot="1">
      <c r="A112" s="390"/>
      <c r="B112" s="265" t="s">
        <v>517</v>
      </c>
      <c r="C112" s="285" t="s">
        <v>518</v>
      </c>
      <c r="D112" s="288" t="s">
        <v>516</v>
      </c>
      <c r="E112" s="265" t="s">
        <v>519</v>
      </c>
      <c r="F112" s="265" t="s">
        <v>520</v>
      </c>
      <c r="G112" s="387"/>
      <c r="H112" s="427"/>
    </row>
    <row r="113" spans="1:8" s="26" customFormat="1" ht="381.75" customHeight="1">
      <c r="A113" s="386" t="s">
        <v>335</v>
      </c>
      <c r="B113" s="273" t="s">
        <v>521</v>
      </c>
      <c r="C113" s="273" t="s">
        <v>522</v>
      </c>
      <c r="D113" s="270" t="s">
        <v>523</v>
      </c>
      <c r="E113" s="270" t="s">
        <v>525</v>
      </c>
      <c r="F113" s="270" t="s">
        <v>526</v>
      </c>
      <c r="G113" s="468" t="s">
        <v>185</v>
      </c>
      <c r="H113" s="386" t="s">
        <v>393</v>
      </c>
    </row>
    <row r="114" spans="1:8" s="26" customFormat="1" ht="102.75" customHeight="1">
      <c r="A114" s="387"/>
      <c r="B114" s="272"/>
      <c r="C114" s="269"/>
      <c r="D114" s="271" t="s">
        <v>524</v>
      </c>
      <c r="E114" s="272"/>
      <c r="F114" s="271"/>
      <c r="G114" s="447"/>
      <c r="H114" s="387"/>
    </row>
    <row r="115" spans="1:8" s="26" customFormat="1" ht="396" customHeight="1" thickBot="1">
      <c r="A115" s="388"/>
      <c r="B115" s="274" t="s">
        <v>527</v>
      </c>
      <c r="C115" s="268" t="s">
        <v>528</v>
      </c>
      <c r="D115" s="99" t="s">
        <v>529</v>
      </c>
      <c r="E115" s="99" t="s">
        <v>530</v>
      </c>
      <c r="F115" s="275" t="s">
        <v>531</v>
      </c>
      <c r="G115" s="469"/>
      <c r="H115" s="388"/>
    </row>
    <row r="116" spans="1:8" s="26" customFormat="1" ht="247.5" customHeight="1">
      <c r="A116" s="389" t="s">
        <v>532</v>
      </c>
      <c r="B116" s="151" t="s">
        <v>186</v>
      </c>
      <c r="C116" s="100" t="s">
        <v>533</v>
      </c>
      <c r="D116" s="151" t="s">
        <v>534</v>
      </c>
      <c r="E116" s="151" t="s">
        <v>535</v>
      </c>
      <c r="F116" s="104" t="s">
        <v>536</v>
      </c>
      <c r="G116" s="468" t="s">
        <v>315</v>
      </c>
      <c r="H116" s="386" t="s">
        <v>624</v>
      </c>
    </row>
    <row r="117" spans="1:8" s="26" customFormat="1" ht="292.5" customHeight="1">
      <c r="A117" s="390"/>
      <c r="B117" s="264" t="s">
        <v>537</v>
      </c>
      <c r="C117" s="264" t="s">
        <v>544</v>
      </c>
      <c r="D117" s="280" t="s">
        <v>539</v>
      </c>
      <c r="E117" s="263" t="s">
        <v>374</v>
      </c>
      <c r="F117" s="281" t="s">
        <v>540</v>
      </c>
      <c r="G117" s="447"/>
      <c r="H117" s="387"/>
    </row>
    <row r="118" spans="1:8" s="26" customFormat="1" ht="123.75" customHeight="1" thickBot="1">
      <c r="A118" s="391"/>
      <c r="B118" s="277"/>
      <c r="C118" s="278"/>
      <c r="D118" s="276" t="s">
        <v>538</v>
      </c>
      <c r="E118" s="267"/>
      <c r="F118" s="279"/>
      <c r="G118" s="469"/>
      <c r="H118" s="388"/>
    </row>
    <row r="119" spans="1:8" s="26" customFormat="1" ht="346.5" customHeight="1" thickBot="1">
      <c r="A119" s="146" t="s">
        <v>625</v>
      </c>
      <c r="B119" s="203" t="s">
        <v>316</v>
      </c>
      <c r="C119" s="154" t="s">
        <v>187</v>
      </c>
      <c r="D119" s="101" t="s">
        <v>626</v>
      </c>
      <c r="E119" s="204" t="s">
        <v>545</v>
      </c>
      <c r="F119" s="101" t="s">
        <v>188</v>
      </c>
      <c r="G119" s="102" t="s">
        <v>627</v>
      </c>
      <c r="H119" s="314" t="s">
        <v>628</v>
      </c>
    </row>
    <row r="120" spans="1:8" s="26" customFormat="1" ht="33.75" customHeight="1" thickBot="1">
      <c r="A120" s="315" t="s">
        <v>190</v>
      </c>
      <c r="B120" s="316"/>
      <c r="C120" s="316"/>
      <c r="D120" s="316"/>
      <c r="E120" s="316"/>
      <c r="F120" s="316"/>
      <c r="G120" s="316"/>
      <c r="H120" s="317"/>
    </row>
    <row r="121" spans="1:8" s="26" customFormat="1" ht="30.75" customHeight="1" thickBot="1">
      <c r="A121" s="315" t="s">
        <v>189</v>
      </c>
      <c r="B121" s="316"/>
      <c r="C121" s="316"/>
      <c r="D121" s="316"/>
      <c r="E121" s="316"/>
      <c r="F121" s="316"/>
      <c r="G121" s="316"/>
      <c r="H121" s="317"/>
    </row>
    <row r="122" spans="1:8" s="26" customFormat="1" ht="36.75" customHeight="1" thickBot="1">
      <c r="A122" s="315" t="s">
        <v>320</v>
      </c>
      <c r="B122" s="316"/>
      <c r="C122" s="316"/>
      <c r="D122" s="316"/>
      <c r="E122" s="316"/>
      <c r="F122" s="316"/>
      <c r="G122" s="316"/>
      <c r="H122" s="317"/>
    </row>
    <row r="123" spans="1:8" s="137" customFormat="1" ht="24.75" customHeight="1">
      <c r="A123" s="103" t="s">
        <v>347</v>
      </c>
      <c r="B123" s="392" t="s">
        <v>375</v>
      </c>
      <c r="C123" s="395" t="s">
        <v>191</v>
      </c>
      <c r="D123" s="398" t="s">
        <v>192</v>
      </c>
      <c r="E123" s="136"/>
      <c r="F123" s="416" t="s">
        <v>193</v>
      </c>
      <c r="G123" s="419" t="s">
        <v>194</v>
      </c>
      <c r="H123" s="379" t="s">
        <v>630</v>
      </c>
    </row>
    <row r="124" spans="1:8" s="139" customFormat="1" ht="35.25" customHeight="1">
      <c r="A124" s="382" t="s">
        <v>629</v>
      </c>
      <c r="B124" s="393"/>
      <c r="C124" s="396"/>
      <c r="D124" s="399"/>
      <c r="E124" s="138" t="s">
        <v>195</v>
      </c>
      <c r="F124" s="417"/>
      <c r="G124" s="420"/>
      <c r="H124" s="380"/>
    </row>
    <row r="125" spans="1:8" s="139" customFormat="1" ht="84.75" customHeight="1" thickBot="1">
      <c r="A125" s="383"/>
      <c r="B125" s="394"/>
      <c r="C125" s="397"/>
      <c r="D125" s="400"/>
      <c r="E125" s="140" t="s">
        <v>196</v>
      </c>
      <c r="F125" s="418"/>
      <c r="G125" s="421"/>
      <c r="H125" s="381"/>
    </row>
    <row r="126" spans="1:8" s="29" customFormat="1" ht="111" customHeight="1">
      <c r="A126" s="370" t="s">
        <v>543</v>
      </c>
      <c r="B126" s="104" t="s">
        <v>197</v>
      </c>
      <c r="C126" s="104" t="s">
        <v>198</v>
      </c>
      <c r="D126" s="104" t="s">
        <v>454</v>
      </c>
      <c r="E126" s="104" t="s">
        <v>199</v>
      </c>
      <c r="F126" s="104" t="s">
        <v>200</v>
      </c>
      <c r="G126" s="370" t="s">
        <v>340</v>
      </c>
      <c r="H126" s="386" t="s">
        <v>546</v>
      </c>
    </row>
    <row r="127" spans="1:8" s="26" customFormat="1" ht="148.5" customHeight="1">
      <c r="A127" s="384"/>
      <c r="B127" s="195" t="s">
        <v>201</v>
      </c>
      <c r="C127" s="195" t="s">
        <v>202</v>
      </c>
      <c r="D127" s="195" t="s">
        <v>455</v>
      </c>
      <c r="E127" s="195" t="s">
        <v>203</v>
      </c>
      <c r="F127" s="195" t="s">
        <v>204</v>
      </c>
      <c r="G127" s="371"/>
      <c r="H127" s="387"/>
    </row>
    <row r="128" spans="1:8" s="26" customFormat="1" ht="59.25" customHeight="1">
      <c r="A128" s="384"/>
      <c r="B128" s="449" t="s">
        <v>205</v>
      </c>
      <c r="C128" s="401" t="s">
        <v>542</v>
      </c>
      <c r="D128" s="195" t="s">
        <v>376</v>
      </c>
      <c r="E128" s="195" t="s">
        <v>206</v>
      </c>
      <c r="F128" s="195" t="s">
        <v>207</v>
      </c>
      <c r="G128" s="371"/>
      <c r="H128" s="387"/>
    </row>
    <row r="129" spans="1:8" s="26" customFormat="1" ht="89.25" customHeight="1" thickBot="1">
      <c r="A129" s="385"/>
      <c r="B129" s="450"/>
      <c r="C129" s="402"/>
      <c r="D129" s="196" t="s">
        <v>456</v>
      </c>
      <c r="E129" s="196" t="s">
        <v>208</v>
      </c>
      <c r="F129" s="196" t="s">
        <v>209</v>
      </c>
      <c r="G129" s="372"/>
      <c r="H129" s="388"/>
    </row>
    <row r="130" spans="1:8" s="26" customFormat="1" ht="108" customHeight="1">
      <c r="A130" s="389" t="s">
        <v>493</v>
      </c>
      <c r="B130" s="104" t="s">
        <v>318</v>
      </c>
      <c r="C130" s="104" t="s">
        <v>210</v>
      </c>
      <c r="D130" s="104" t="s">
        <v>457</v>
      </c>
      <c r="E130" s="104" t="s">
        <v>9</v>
      </c>
      <c r="F130" s="104" t="s">
        <v>211</v>
      </c>
      <c r="G130" s="373" t="s">
        <v>212</v>
      </c>
      <c r="H130" s="376" t="s">
        <v>321</v>
      </c>
    </row>
    <row r="131" spans="1:8" s="26" customFormat="1" ht="162" customHeight="1">
      <c r="A131" s="390"/>
      <c r="B131" s="195" t="s">
        <v>317</v>
      </c>
      <c r="C131" s="195" t="s">
        <v>319</v>
      </c>
      <c r="D131" s="195" t="s">
        <v>377</v>
      </c>
      <c r="E131" s="195" t="s">
        <v>9</v>
      </c>
      <c r="F131" s="195" t="s">
        <v>213</v>
      </c>
      <c r="G131" s="374"/>
      <c r="H131" s="377"/>
    </row>
    <row r="132" spans="1:8" s="26" customFormat="1" ht="146.25" customHeight="1">
      <c r="A132" s="390"/>
      <c r="B132" s="195" t="s">
        <v>341</v>
      </c>
      <c r="C132" s="78" t="s">
        <v>214</v>
      </c>
      <c r="D132" s="195" t="s">
        <v>378</v>
      </c>
      <c r="E132" s="195" t="s">
        <v>215</v>
      </c>
      <c r="F132" s="195" t="s">
        <v>342</v>
      </c>
      <c r="G132" s="374"/>
      <c r="H132" s="377"/>
    </row>
    <row r="133" spans="1:8" s="26" customFormat="1" ht="115.5" customHeight="1" thickBot="1">
      <c r="A133" s="391"/>
      <c r="B133" s="196" t="s">
        <v>216</v>
      </c>
      <c r="C133" s="197" t="s">
        <v>217</v>
      </c>
      <c r="D133" s="196" t="s">
        <v>218</v>
      </c>
      <c r="E133" s="196" t="s">
        <v>219</v>
      </c>
      <c r="F133" s="196" t="s">
        <v>220</v>
      </c>
      <c r="G133" s="375"/>
      <c r="H133" s="378"/>
    </row>
    <row r="134" spans="1:8" s="26" customFormat="1" ht="164.25" customHeight="1">
      <c r="A134" s="389" t="s">
        <v>631</v>
      </c>
      <c r="B134" s="104" t="s">
        <v>221</v>
      </c>
      <c r="C134" s="105" t="s">
        <v>222</v>
      </c>
      <c r="D134" s="104" t="s">
        <v>458</v>
      </c>
      <c r="E134" s="104" t="s">
        <v>223</v>
      </c>
      <c r="F134" s="104" t="s">
        <v>224</v>
      </c>
      <c r="G134" s="373" t="s">
        <v>389</v>
      </c>
      <c r="H134" s="376" t="s">
        <v>632</v>
      </c>
    </row>
    <row r="135" spans="1:8" s="26" customFormat="1" ht="132.75" customHeight="1">
      <c r="A135" s="390"/>
      <c r="B135" s="195" t="s">
        <v>225</v>
      </c>
      <c r="C135" s="147">
        <v>0</v>
      </c>
      <c r="D135" s="195" t="s">
        <v>379</v>
      </c>
      <c r="E135" s="195" t="s">
        <v>226</v>
      </c>
      <c r="F135" s="195" t="s">
        <v>227</v>
      </c>
      <c r="G135" s="374"/>
      <c r="H135" s="377"/>
    </row>
    <row r="136" spans="1:8" s="26" customFormat="1" ht="112.5" customHeight="1">
      <c r="A136" s="390"/>
      <c r="B136" s="195" t="s">
        <v>228</v>
      </c>
      <c r="C136" s="106" t="s">
        <v>229</v>
      </c>
      <c r="D136" s="195" t="s">
        <v>230</v>
      </c>
      <c r="E136" s="195" t="s">
        <v>231</v>
      </c>
      <c r="F136" s="195" t="s">
        <v>232</v>
      </c>
      <c r="G136" s="374"/>
      <c r="H136" s="377"/>
    </row>
    <row r="137" spans="1:8" s="26" customFormat="1" ht="156" customHeight="1">
      <c r="A137" s="390"/>
      <c r="B137" s="195" t="s">
        <v>233</v>
      </c>
      <c r="C137" s="195" t="s">
        <v>234</v>
      </c>
      <c r="D137" s="195" t="s">
        <v>380</v>
      </c>
      <c r="E137" s="148" t="s">
        <v>235</v>
      </c>
      <c r="F137" s="195" t="s">
        <v>236</v>
      </c>
      <c r="G137" s="374"/>
      <c r="H137" s="377"/>
    </row>
    <row r="138" spans="1:8" s="26" customFormat="1" ht="93" customHeight="1" thickBot="1">
      <c r="A138" s="391"/>
      <c r="B138" s="196" t="s">
        <v>237</v>
      </c>
      <c r="C138" s="196" t="s">
        <v>238</v>
      </c>
      <c r="D138" s="195" t="s">
        <v>381</v>
      </c>
      <c r="E138" s="257" t="s">
        <v>459</v>
      </c>
      <c r="F138" s="149" t="s">
        <v>239</v>
      </c>
      <c r="G138" s="375"/>
      <c r="H138" s="378"/>
    </row>
    <row r="139" spans="1:8" s="26" customFormat="1" ht="94.5" customHeight="1">
      <c r="A139" s="389" t="s">
        <v>494</v>
      </c>
      <c r="B139" s="104" t="s">
        <v>240</v>
      </c>
      <c r="C139" s="150" t="s">
        <v>251</v>
      </c>
      <c r="D139" s="151" t="s">
        <v>382</v>
      </c>
      <c r="E139" s="150" t="s">
        <v>252</v>
      </c>
      <c r="F139" s="150" t="s">
        <v>253</v>
      </c>
      <c r="G139" s="386" t="s">
        <v>460</v>
      </c>
      <c r="H139" s="470" t="s">
        <v>486</v>
      </c>
    </row>
    <row r="140" spans="1:8" s="26" customFormat="1" ht="113.25" customHeight="1">
      <c r="A140" s="390"/>
      <c r="B140" s="152" t="s">
        <v>241</v>
      </c>
      <c r="C140" s="152" t="s">
        <v>242</v>
      </c>
      <c r="D140" s="245" t="s">
        <v>383</v>
      </c>
      <c r="E140" s="152" t="s">
        <v>243</v>
      </c>
      <c r="F140" s="152" t="s">
        <v>244</v>
      </c>
      <c r="G140" s="387"/>
      <c r="H140" s="471"/>
    </row>
    <row r="141" spans="1:8" s="26" customFormat="1" ht="113.25" customHeight="1">
      <c r="A141" s="390"/>
      <c r="B141" s="465" t="s">
        <v>461</v>
      </c>
      <c r="C141" s="466" t="s">
        <v>462</v>
      </c>
      <c r="D141" s="467" t="s">
        <v>463</v>
      </c>
      <c r="E141" s="260" t="s">
        <v>464</v>
      </c>
      <c r="F141" s="260" t="s">
        <v>465</v>
      </c>
      <c r="G141" s="387"/>
      <c r="H141" s="472"/>
    </row>
    <row r="142" spans="1:8" s="26" customFormat="1" ht="107.25" customHeight="1">
      <c r="A142" s="390"/>
      <c r="B142" s="465"/>
      <c r="C142" s="466"/>
      <c r="D142" s="467"/>
      <c r="E142" s="260" t="s">
        <v>466</v>
      </c>
      <c r="F142" s="260" t="s">
        <v>467</v>
      </c>
      <c r="G142" s="387"/>
      <c r="H142" s="472"/>
    </row>
    <row r="143" spans="1:8" s="26" customFormat="1" ht="77.25" customHeight="1">
      <c r="A143" s="390"/>
      <c r="B143" s="465"/>
      <c r="C143" s="466"/>
      <c r="D143" s="467"/>
      <c r="E143" s="260" t="s">
        <v>468</v>
      </c>
      <c r="F143" s="260" t="s">
        <v>469</v>
      </c>
      <c r="G143" s="387"/>
      <c r="H143" s="472"/>
    </row>
    <row r="144" spans="1:8" s="26" customFormat="1" ht="76.5" customHeight="1">
      <c r="A144" s="390"/>
      <c r="B144" s="444" t="s">
        <v>485</v>
      </c>
      <c r="C144" s="444" t="s">
        <v>484</v>
      </c>
      <c r="D144" s="205" t="s">
        <v>470</v>
      </c>
      <c r="E144" s="259" t="s">
        <v>471</v>
      </c>
      <c r="F144" s="444" t="s">
        <v>472</v>
      </c>
      <c r="G144" s="387"/>
      <c r="H144" s="472"/>
    </row>
    <row r="145" spans="1:8" s="26" customFormat="1" ht="113.25" customHeight="1">
      <c r="A145" s="390"/>
      <c r="B145" s="444"/>
      <c r="C145" s="444"/>
      <c r="D145" s="205" t="s">
        <v>473</v>
      </c>
      <c r="E145" s="258" t="s">
        <v>474</v>
      </c>
      <c r="F145" s="444"/>
      <c r="G145" s="387"/>
      <c r="H145" s="472"/>
    </row>
    <row r="146" spans="1:8" s="26" customFormat="1" ht="113.25" customHeight="1">
      <c r="A146" s="390"/>
      <c r="B146" s="444"/>
      <c r="C146" s="444"/>
      <c r="D146" s="205" t="s">
        <v>475</v>
      </c>
      <c r="E146" s="259" t="s">
        <v>476</v>
      </c>
      <c r="F146" s="444"/>
      <c r="G146" s="387"/>
      <c r="H146" s="472"/>
    </row>
    <row r="147" spans="1:8" s="26" customFormat="1" ht="113.25" customHeight="1">
      <c r="A147" s="390"/>
      <c r="B147" s="443" t="s">
        <v>481</v>
      </c>
      <c r="C147" s="443" t="s">
        <v>477</v>
      </c>
      <c r="D147" s="446" t="s">
        <v>478</v>
      </c>
      <c r="E147" s="260" t="s">
        <v>479</v>
      </c>
      <c r="F147" s="443" t="s">
        <v>480</v>
      </c>
      <c r="G147" s="387"/>
      <c r="H147" s="472"/>
    </row>
    <row r="148" spans="1:8" s="26" customFormat="1" ht="113.25" customHeight="1">
      <c r="A148" s="390"/>
      <c r="B148" s="444"/>
      <c r="C148" s="444"/>
      <c r="D148" s="447"/>
      <c r="E148" s="260" t="s">
        <v>482</v>
      </c>
      <c r="F148" s="444"/>
      <c r="G148" s="387"/>
      <c r="H148" s="472"/>
    </row>
    <row r="149" spans="1:8" s="26" customFormat="1" ht="124.5" customHeight="1">
      <c r="A149" s="390"/>
      <c r="B149" s="445"/>
      <c r="C149" s="445"/>
      <c r="D149" s="448"/>
      <c r="E149" s="260" t="s">
        <v>483</v>
      </c>
      <c r="F149" s="445"/>
      <c r="G149" s="387"/>
      <c r="H149" s="472"/>
    </row>
    <row r="150" spans="1:8" s="26" customFormat="1" ht="96" customHeight="1" thickBot="1">
      <c r="A150" s="391"/>
      <c r="B150" s="196" t="s">
        <v>245</v>
      </c>
      <c r="C150" s="196" t="s">
        <v>246</v>
      </c>
      <c r="D150" s="215" t="s">
        <v>381</v>
      </c>
      <c r="E150" s="153" t="s">
        <v>247</v>
      </c>
      <c r="F150" s="153" t="s">
        <v>248</v>
      </c>
      <c r="G150" s="388"/>
      <c r="H150" s="473"/>
    </row>
  </sheetData>
  <sheetProtection/>
  <mergeCells count="158">
    <mergeCell ref="B144:B146"/>
    <mergeCell ref="C144:C146"/>
    <mergeCell ref="F144:F146"/>
    <mergeCell ref="F147:F149"/>
    <mergeCell ref="B147:B149"/>
    <mergeCell ref="H21:H23"/>
    <mergeCell ref="G86:G88"/>
    <mergeCell ref="A97:A99"/>
    <mergeCell ref="H97:H99"/>
    <mergeCell ref="B58:B59"/>
    <mergeCell ref="C58:C59"/>
    <mergeCell ref="D58:D59"/>
    <mergeCell ref="F58:F59"/>
    <mergeCell ref="E58:E59"/>
    <mergeCell ref="C81:C82"/>
    <mergeCell ref="D81:D82"/>
    <mergeCell ref="F66:F67"/>
    <mergeCell ref="G66:G67"/>
    <mergeCell ref="H66:H67"/>
    <mergeCell ref="E66:E67"/>
    <mergeCell ref="A74:A77"/>
    <mergeCell ref="F74:F75"/>
    <mergeCell ref="G74:G75"/>
    <mergeCell ref="E87:E88"/>
    <mergeCell ref="F87:F88"/>
    <mergeCell ref="A24:A26"/>
    <mergeCell ref="F24:F26"/>
    <mergeCell ref="G24:G26"/>
    <mergeCell ref="H24:H26"/>
    <mergeCell ref="F71:F72"/>
    <mergeCell ref="E68:E71"/>
    <mergeCell ref="A48:A52"/>
    <mergeCell ref="A59:A65"/>
    <mergeCell ref="H58:H65"/>
    <mergeCell ref="C147:C149"/>
    <mergeCell ref="D147:D149"/>
    <mergeCell ref="G134:G138"/>
    <mergeCell ref="B128:B129"/>
    <mergeCell ref="H68:H72"/>
    <mergeCell ref="B141:B143"/>
    <mergeCell ref="C141:C143"/>
    <mergeCell ref="D141:D143"/>
    <mergeCell ref="A113:A115"/>
    <mergeCell ref="G113:G115"/>
    <mergeCell ref="H113:H115"/>
    <mergeCell ref="A116:A118"/>
    <mergeCell ref="G116:G118"/>
    <mergeCell ref="H116:H118"/>
    <mergeCell ref="A134:A138"/>
    <mergeCell ref="H134:H138"/>
    <mergeCell ref="A139:A150"/>
    <mergeCell ref="G139:G150"/>
    <mergeCell ref="H139:H150"/>
    <mergeCell ref="F36:F39"/>
    <mergeCell ref="G36:G39"/>
    <mergeCell ref="F41:F42"/>
    <mergeCell ref="G41:G42"/>
    <mergeCell ref="A36:A43"/>
    <mergeCell ref="H48:H52"/>
    <mergeCell ref="G58:G63"/>
    <mergeCell ref="A53:A57"/>
    <mergeCell ref="H53:H57"/>
    <mergeCell ref="G44:G46"/>
    <mergeCell ref="F81:F83"/>
    <mergeCell ref="G81:G83"/>
    <mergeCell ref="F123:F125"/>
    <mergeCell ref="G123:G125"/>
    <mergeCell ref="A121:H121"/>
    <mergeCell ref="A104:H104"/>
    <mergeCell ref="A100:A101"/>
    <mergeCell ref="H100:H101"/>
    <mergeCell ref="A109:A112"/>
    <mergeCell ref="G109:G112"/>
    <mergeCell ref="H109:H112"/>
    <mergeCell ref="B86:B88"/>
    <mergeCell ref="D87:D88"/>
    <mergeCell ref="A85:A89"/>
    <mergeCell ref="H85:H89"/>
    <mergeCell ref="H94:H96"/>
    <mergeCell ref="A94:A96"/>
    <mergeCell ref="B81:B82"/>
    <mergeCell ref="A68:A72"/>
    <mergeCell ref="G68:G72"/>
    <mergeCell ref="A44:A47"/>
    <mergeCell ref="H44:H47"/>
    <mergeCell ref="F68:F70"/>
    <mergeCell ref="H92:H93"/>
    <mergeCell ref="A102:H102"/>
    <mergeCell ref="G126:G129"/>
    <mergeCell ref="A120:H120"/>
    <mergeCell ref="G130:G133"/>
    <mergeCell ref="H130:H133"/>
    <mergeCell ref="H123:H125"/>
    <mergeCell ref="A124:A125"/>
    <mergeCell ref="A126:A129"/>
    <mergeCell ref="H126:H129"/>
    <mergeCell ref="A130:A133"/>
    <mergeCell ref="B123:B125"/>
    <mergeCell ref="C123:C125"/>
    <mergeCell ref="D123:D125"/>
    <mergeCell ref="A122:H122"/>
    <mergeCell ref="C128:C129"/>
    <mergeCell ref="F105:F108"/>
    <mergeCell ref="G105:G108"/>
    <mergeCell ref="H105:H108"/>
    <mergeCell ref="A106:A108"/>
    <mergeCell ref="B105:B107"/>
    <mergeCell ref="C105:C107"/>
    <mergeCell ref="D105:D107"/>
    <mergeCell ref="E105:E107"/>
    <mergeCell ref="H78:H80"/>
    <mergeCell ref="E32:E33"/>
    <mergeCell ref="E10:E13"/>
    <mergeCell ref="A3:H3"/>
    <mergeCell ref="A4:H4"/>
    <mergeCell ref="G19:G20"/>
    <mergeCell ref="G10:G13"/>
    <mergeCell ref="B6:B7"/>
    <mergeCell ref="C6:C7"/>
    <mergeCell ref="D6:D7"/>
    <mergeCell ref="F6:F7"/>
    <mergeCell ref="F31:F34"/>
    <mergeCell ref="G6:G7"/>
    <mergeCell ref="A28:H28"/>
    <mergeCell ref="F10:F13"/>
    <mergeCell ref="A21:A23"/>
    <mergeCell ref="A29:H29"/>
    <mergeCell ref="A30:H30"/>
    <mergeCell ref="H6:H9"/>
    <mergeCell ref="A32:A35"/>
    <mergeCell ref="H31:H35"/>
    <mergeCell ref="H36:H43"/>
    <mergeCell ref="G31:G34"/>
    <mergeCell ref="F44:F46"/>
    <mergeCell ref="A103:H103"/>
    <mergeCell ref="A1:H1"/>
    <mergeCell ref="A17:A18"/>
    <mergeCell ref="A19:A20"/>
    <mergeCell ref="A10:A11"/>
    <mergeCell ref="A12:A13"/>
    <mergeCell ref="A2:H2"/>
    <mergeCell ref="H10:H13"/>
    <mergeCell ref="E53:E57"/>
    <mergeCell ref="F53:F56"/>
    <mergeCell ref="G53:G57"/>
    <mergeCell ref="E6:E7"/>
    <mergeCell ref="A7:A9"/>
    <mergeCell ref="G17:G18"/>
    <mergeCell ref="H17:H18"/>
    <mergeCell ref="H19:H20"/>
    <mergeCell ref="D10:D13"/>
    <mergeCell ref="C10:C12"/>
    <mergeCell ref="A14:A16"/>
    <mergeCell ref="H14:H16"/>
    <mergeCell ref="H81:H83"/>
    <mergeCell ref="A82:A83"/>
    <mergeCell ref="H74:H77"/>
    <mergeCell ref="A78:A80"/>
  </mergeCells>
  <printOptions horizontalCentered="1" verticalCentered="1"/>
  <pageMargins left="0.1968503937007874" right="0.1968503937007874" top="0.1968503937007874" bottom="0.1968503937007874" header="0.11811023622047245" footer="0.11811023622047245"/>
  <pageSetup horizontalDpi="600" verticalDpi="600" orientation="landscape" scale="47" r:id="rId3"/>
  <headerFooter>
    <oddHeader>&amp;C(Rev 5) 070212</oddHeader>
  </headerFooter>
  <rowBreaks count="19" manualBreakCount="19">
    <brk id="13" max="255" man="1"/>
    <brk id="20" max="255" man="1"/>
    <brk id="23" max="255" man="1"/>
    <brk id="27" max="255" man="1"/>
    <brk id="43" max="255" man="1"/>
    <brk id="47" max="255" man="1"/>
    <brk id="57" max="255" man="1"/>
    <brk id="73" max="255" man="1"/>
    <brk id="84" max="7" man="1"/>
    <brk id="93" max="255" man="1"/>
    <brk id="101" max="255" man="1"/>
    <brk id="108" max="255" man="1"/>
    <brk id="111" max="255" man="1"/>
    <brk id="115" max="255" man="1"/>
    <brk id="118" max="255" man="1"/>
    <brk id="119" max="255" man="1"/>
    <brk id="133" max="255" man="1"/>
    <brk id="137" max="255" man="1"/>
    <brk id="143" max="255" man="1"/>
  </rowBreaks>
  <legacyDrawing r:id="rId2"/>
</worksheet>
</file>

<file path=xl/worksheets/sheet2.xml><?xml version="1.0" encoding="utf-8"?>
<worksheet xmlns="http://schemas.openxmlformats.org/spreadsheetml/2006/main" xmlns:r="http://schemas.openxmlformats.org/officeDocument/2006/relationships">
  <dimension ref="A1:V32"/>
  <sheetViews>
    <sheetView zoomScale="80" zoomScaleNormal="80" zoomScalePageLayoutView="0" workbookViewId="0" topLeftCell="G1">
      <pane ySplit="1" topLeftCell="A17" activePane="bottomLeft" state="frozen"/>
      <selection pane="topLeft" activeCell="A1" sqref="A1"/>
      <selection pane="bottomLeft" activeCell="T30" sqref="T30"/>
    </sheetView>
  </sheetViews>
  <sheetFormatPr defaultColWidth="9.140625" defaultRowHeight="15"/>
  <cols>
    <col min="1" max="1" width="46.00390625" style="0" customWidth="1"/>
    <col min="2" max="2" width="12.8515625" style="0" customWidth="1"/>
    <col min="3" max="3" width="11.28125" style="0" customWidth="1"/>
    <col min="4" max="4" width="11.421875" style="0" customWidth="1"/>
    <col min="5" max="5" width="11.8515625" style="0" customWidth="1"/>
    <col min="7" max="7" width="12.28125" style="0" customWidth="1"/>
    <col min="8" max="8" width="10.28125" style="0" customWidth="1"/>
    <col min="9" max="9" width="12.421875" style="0" customWidth="1"/>
    <col min="10" max="10" width="10.421875" style="0" customWidth="1"/>
    <col min="11" max="11" width="7.00390625" style="0" customWidth="1"/>
    <col min="12" max="12" width="8.421875" style="0" customWidth="1"/>
    <col min="13" max="14" width="12.00390625" style="0" customWidth="1"/>
    <col min="15" max="15" width="9.8515625" style="0" customWidth="1"/>
    <col min="16" max="21" width="11.00390625" style="0" customWidth="1"/>
    <col min="22" max="22" width="12.8515625" style="165" customWidth="1"/>
  </cols>
  <sheetData>
    <row r="1" spans="1:22" s="161" customFormat="1" ht="15">
      <c r="A1" s="169" t="s">
        <v>434</v>
      </c>
      <c r="B1" s="169" t="s">
        <v>348</v>
      </c>
      <c r="C1" s="169" t="s">
        <v>350</v>
      </c>
      <c r="D1" s="169" t="s">
        <v>351</v>
      </c>
      <c r="E1" s="169" t="s">
        <v>352</v>
      </c>
      <c r="F1" s="169" t="s">
        <v>353</v>
      </c>
      <c r="G1" s="169" t="s">
        <v>349</v>
      </c>
      <c r="H1" s="169" t="s">
        <v>354</v>
      </c>
      <c r="I1" s="169" t="s">
        <v>355</v>
      </c>
      <c r="J1" s="169" t="s">
        <v>356</v>
      </c>
      <c r="K1" s="169" t="s">
        <v>357</v>
      </c>
      <c r="L1" s="169" t="s">
        <v>358</v>
      </c>
      <c r="M1" s="169" t="s">
        <v>359</v>
      </c>
      <c r="N1" s="169" t="s">
        <v>488</v>
      </c>
      <c r="O1" s="169" t="s">
        <v>366</v>
      </c>
      <c r="P1" s="169" t="s">
        <v>361</v>
      </c>
      <c r="Q1" s="169" t="s">
        <v>367</v>
      </c>
      <c r="R1" s="169" t="s">
        <v>363</v>
      </c>
      <c r="S1" s="169" t="s">
        <v>364</v>
      </c>
      <c r="T1" s="169" t="s">
        <v>365</v>
      </c>
      <c r="U1" s="169" t="s">
        <v>362</v>
      </c>
      <c r="V1" s="169" t="s">
        <v>360</v>
      </c>
    </row>
    <row r="2" spans="1:22" s="107" customFormat="1" ht="28.5" customHeight="1">
      <c r="A2" s="170" t="str">
        <f>Sheet1!A2</f>
        <v>PRIORITY 1: ADVANCING HUMAN RIGHTS WITH EQUITY, EQUALITY AND NON-DISCRIMINATION </v>
      </c>
      <c r="B2" s="171">
        <f>B4</f>
        <v>200000</v>
      </c>
      <c r="C2" s="171">
        <f aca="true" t="shared" si="0" ref="C2:V2">C4</f>
        <v>1740000</v>
      </c>
      <c r="D2" s="171">
        <f t="shared" si="0"/>
        <v>0</v>
      </c>
      <c r="E2" s="171">
        <f t="shared" si="0"/>
        <v>150000</v>
      </c>
      <c r="F2" s="171">
        <f t="shared" si="0"/>
        <v>0</v>
      </c>
      <c r="G2" s="171">
        <f t="shared" si="0"/>
        <v>30000</v>
      </c>
      <c r="H2" s="171">
        <f t="shared" si="0"/>
        <v>0</v>
      </c>
      <c r="I2" s="171">
        <f t="shared" si="0"/>
        <v>0</v>
      </c>
      <c r="J2" s="171">
        <f t="shared" si="0"/>
        <v>0</v>
      </c>
      <c r="K2" s="171">
        <f t="shared" si="0"/>
        <v>0</v>
      </c>
      <c r="L2" s="171">
        <f t="shared" si="0"/>
        <v>15000</v>
      </c>
      <c r="M2" s="171">
        <f t="shared" si="0"/>
        <v>0</v>
      </c>
      <c r="N2" s="171">
        <f t="shared" si="0"/>
        <v>0</v>
      </c>
      <c r="O2" s="171"/>
      <c r="P2" s="171"/>
      <c r="Q2" s="171"/>
      <c r="R2" s="171"/>
      <c r="S2" s="171"/>
      <c r="T2" s="171"/>
      <c r="U2" s="171"/>
      <c r="V2" s="171">
        <f t="shared" si="0"/>
        <v>2135000</v>
      </c>
    </row>
    <row r="3" spans="1:22" ht="15">
      <c r="A3" s="175" t="str">
        <f>Sheet1!A6</f>
        <v>OUTCOME 1:</v>
      </c>
      <c r="B3" s="175"/>
      <c r="C3" s="175"/>
      <c r="D3" s="175"/>
      <c r="E3" s="175"/>
      <c r="F3" s="175"/>
      <c r="G3" s="175"/>
      <c r="H3" s="175"/>
      <c r="I3" s="175"/>
      <c r="J3" s="175"/>
      <c r="K3" s="175"/>
      <c r="L3" s="175"/>
      <c r="M3" s="175"/>
      <c r="N3" s="175"/>
      <c r="O3" s="175"/>
      <c r="P3" s="175"/>
      <c r="Q3" s="175"/>
      <c r="R3" s="175"/>
      <c r="S3" s="175"/>
      <c r="T3" s="175"/>
      <c r="U3" s="175"/>
      <c r="V3" s="176"/>
    </row>
    <row r="4" spans="1:22" s="163" customFormat="1" ht="78" customHeight="1">
      <c r="A4" s="177" t="str">
        <f>Sheet1!A7</f>
        <v>By 2017, a culture of human rights with equity, equality and non-discrimination is institutionalized at all levels (PAHO/WHO, UNICEF, UNDP, UNFPA, OHCHR, UNESCO, UNAIDS, ILO, UNHCR) </v>
      </c>
      <c r="B4" s="178">
        <v>200000</v>
      </c>
      <c r="C4" s="178">
        <v>1740000</v>
      </c>
      <c r="D4" s="178"/>
      <c r="E4" s="178">
        <v>150000</v>
      </c>
      <c r="F4" s="178"/>
      <c r="G4" s="178">
        <f>10000+20000</f>
        <v>30000</v>
      </c>
      <c r="H4" s="178">
        <v>0</v>
      </c>
      <c r="I4" s="178"/>
      <c r="J4" s="178"/>
      <c r="K4" s="178"/>
      <c r="L4" s="178">
        <f>5000+5000+5000</f>
        <v>15000</v>
      </c>
      <c r="M4" s="179"/>
      <c r="N4" s="179"/>
      <c r="O4" s="179"/>
      <c r="P4" s="179"/>
      <c r="Q4" s="179"/>
      <c r="R4" s="179"/>
      <c r="S4" s="179"/>
      <c r="T4" s="179"/>
      <c r="U4" s="179"/>
      <c r="V4" s="180">
        <f>SUM(B4:U4)</f>
        <v>2135000</v>
      </c>
    </row>
    <row r="5" spans="1:22" ht="15">
      <c r="A5" s="175"/>
      <c r="B5" s="181"/>
      <c r="C5" s="181"/>
      <c r="D5" s="181"/>
      <c r="E5" s="181"/>
      <c r="F5" s="181"/>
      <c r="G5" s="181"/>
      <c r="H5" s="181"/>
      <c r="I5" s="181"/>
      <c r="J5" s="181"/>
      <c r="K5" s="181"/>
      <c r="L5" s="175"/>
      <c r="M5" s="175"/>
      <c r="N5" s="175"/>
      <c r="O5" s="175"/>
      <c r="P5" s="175"/>
      <c r="Q5" s="175"/>
      <c r="R5" s="175"/>
      <c r="S5" s="175"/>
      <c r="T5" s="175"/>
      <c r="U5" s="175"/>
      <c r="V5" s="180"/>
    </row>
    <row r="6" spans="1:22" s="166" customFormat="1" ht="30">
      <c r="A6" s="172" t="str">
        <f>Sheet1!A28</f>
        <v>PRIORITY 2: PROMOTING ECONOMIC AND SOCIAL WELL-BEING, CITIZEN SECURITY AND JUSTICE</v>
      </c>
      <c r="B6" s="173">
        <f>B8+B11+B14+B17</f>
        <v>2600000</v>
      </c>
      <c r="C6" s="173">
        <v>4060000</v>
      </c>
      <c r="D6" s="173">
        <f aca="true" t="shared" si="1" ref="D6:Q6">D8+D11+D14+D17</f>
        <v>0</v>
      </c>
      <c r="E6" s="173">
        <f t="shared" si="1"/>
        <v>560000</v>
      </c>
      <c r="F6" s="173">
        <f t="shared" si="1"/>
        <v>0</v>
      </c>
      <c r="G6" s="173">
        <f t="shared" si="1"/>
        <v>130000</v>
      </c>
      <c r="H6" s="173">
        <f t="shared" si="1"/>
        <v>1033000</v>
      </c>
      <c r="I6" s="173">
        <f t="shared" si="1"/>
        <v>6000000</v>
      </c>
      <c r="J6" s="173">
        <f t="shared" si="1"/>
        <v>0</v>
      </c>
      <c r="K6" s="173">
        <f t="shared" si="1"/>
        <v>0</v>
      </c>
      <c r="L6" s="173">
        <f t="shared" si="1"/>
        <v>0</v>
      </c>
      <c r="M6" s="173">
        <f t="shared" si="1"/>
        <v>0</v>
      </c>
      <c r="N6" s="173">
        <f t="shared" si="1"/>
        <v>0</v>
      </c>
      <c r="O6" s="173">
        <f t="shared" si="1"/>
        <v>0</v>
      </c>
      <c r="P6" s="173">
        <f t="shared" si="1"/>
        <v>20000</v>
      </c>
      <c r="Q6" s="173">
        <f t="shared" si="1"/>
        <v>0</v>
      </c>
      <c r="R6" s="173"/>
      <c r="S6" s="173"/>
      <c r="T6" s="173"/>
      <c r="U6" s="173"/>
      <c r="V6" s="173">
        <f>V8+V11+V14+V17</f>
        <v>14403000</v>
      </c>
    </row>
    <row r="7" spans="1:22" ht="15">
      <c r="A7" s="175" t="str">
        <f>Sheet1!A31</f>
        <v>OUTCOME 2:</v>
      </c>
      <c r="B7" s="181"/>
      <c r="C7" s="181"/>
      <c r="D7" s="181"/>
      <c r="E7" s="181"/>
      <c r="F7" s="181"/>
      <c r="G7" s="181"/>
      <c r="H7" s="181"/>
      <c r="I7" s="181"/>
      <c r="J7" s="181"/>
      <c r="K7" s="181"/>
      <c r="L7" s="175"/>
      <c r="M7" s="175"/>
      <c r="N7" s="175"/>
      <c r="O7" s="175"/>
      <c r="P7" s="175"/>
      <c r="Q7" s="175"/>
      <c r="R7" s="175"/>
      <c r="S7" s="175"/>
      <c r="T7" s="175"/>
      <c r="U7" s="175"/>
      <c r="V7" s="180"/>
    </row>
    <row r="8" spans="1:22" s="163" customFormat="1" ht="109.5" customHeight="1">
      <c r="A8" s="177" t="str">
        <f>Sheet1!A32</f>
        <v>By 2017, institutional and human capacities in facilitating the goal of universal access to responsive, safe, and quality health services across the life cycle are strenghthened (UNDP, PAHO/WHO, UNICEF, UNFPA, UNAIDS, IAEA, ILO)</v>
      </c>
      <c r="B8" s="178">
        <f>500000+400000+500000+150000+500000</f>
        <v>2050000</v>
      </c>
      <c r="C8" s="178">
        <v>4060000</v>
      </c>
      <c r="D8" s="178">
        <v>0</v>
      </c>
      <c r="E8" s="178">
        <v>300000</v>
      </c>
      <c r="F8" s="178"/>
      <c r="G8" s="178"/>
      <c r="H8" s="178">
        <v>500000</v>
      </c>
      <c r="I8" s="178">
        <v>0</v>
      </c>
      <c r="J8" s="178">
        <v>0</v>
      </c>
      <c r="K8" s="178">
        <v>0</v>
      </c>
      <c r="L8" s="178">
        <v>0</v>
      </c>
      <c r="M8" s="178">
        <v>0</v>
      </c>
      <c r="N8" s="178">
        <v>0</v>
      </c>
      <c r="O8" s="178">
        <v>0</v>
      </c>
      <c r="P8" s="178">
        <v>0</v>
      </c>
      <c r="Q8" s="179"/>
      <c r="R8" s="179"/>
      <c r="S8" s="179"/>
      <c r="T8" s="179"/>
      <c r="U8" s="179"/>
      <c r="V8" s="180">
        <f>SUM(B8:U8)</f>
        <v>6910000</v>
      </c>
    </row>
    <row r="9" spans="1:22" ht="15">
      <c r="A9" s="175"/>
      <c r="B9" s="181"/>
      <c r="C9" s="181"/>
      <c r="D9" s="181"/>
      <c r="E9" s="181"/>
      <c r="F9" s="181"/>
      <c r="G9" s="181"/>
      <c r="H9" s="181"/>
      <c r="I9" s="181"/>
      <c r="J9" s="181"/>
      <c r="K9" s="181"/>
      <c r="L9" s="175"/>
      <c r="M9" s="175"/>
      <c r="N9" s="175"/>
      <c r="O9" s="175"/>
      <c r="P9" s="175"/>
      <c r="Q9" s="175"/>
      <c r="R9" s="175"/>
      <c r="S9" s="175"/>
      <c r="T9" s="175"/>
      <c r="U9" s="175"/>
      <c r="V9" s="180">
        <f aca="true" t="shared" si="2" ref="V9:V17">SUM(B9:U9)</f>
        <v>0</v>
      </c>
    </row>
    <row r="10" spans="1:22" ht="15">
      <c r="A10" s="175" t="str">
        <f>Sheet1!A58</f>
        <v>OUTCOME 3: </v>
      </c>
      <c r="B10" s="181"/>
      <c r="C10" s="181"/>
      <c r="D10" s="181"/>
      <c r="E10" s="181"/>
      <c r="F10" s="181"/>
      <c r="G10" s="181"/>
      <c r="H10" s="181"/>
      <c r="I10" s="181"/>
      <c r="J10" s="181"/>
      <c r="K10" s="181"/>
      <c r="L10" s="175"/>
      <c r="M10" s="175"/>
      <c r="N10" s="175"/>
      <c r="O10" s="175"/>
      <c r="P10" s="175"/>
      <c r="Q10" s="175"/>
      <c r="R10" s="175"/>
      <c r="S10" s="175"/>
      <c r="T10" s="175"/>
      <c r="U10" s="175"/>
      <c r="V10" s="180">
        <f t="shared" si="2"/>
        <v>0</v>
      </c>
    </row>
    <row r="11" spans="1:22" s="163" customFormat="1" ht="112.5" customHeight="1">
      <c r="A11" s="177" t="str">
        <f>Sheet1!A59</f>
        <v> By 2017, Boys and girls regardless of social status, ethnic group, cultural or religious affiliation, and place of residence (urban/rural) have expanded access and increased opportunity to complete a basic, quality education up to at least secondary level. (UNICEF, UNESCO, UNAIDS, UNFPA, ILO, PAHO/WHO)</v>
      </c>
      <c r="B11" s="178">
        <v>0</v>
      </c>
      <c r="C11" s="178"/>
      <c r="D11" s="178">
        <v>0</v>
      </c>
      <c r="E11" s="178">
        <v>160000</v>
      </c>
      <c r="F11" s="178"/>
      <c r="G11" s="178">
        <v>100000</v>
      </c>
      <c r="H11" s="178">
        <v>0</v>
      </c>
      <c r="I11" s="178">
        <v>0</v>
      </c>
      <c r="J11" s="178">
        <v>0</v>
      </c>
      <c r="K11" s="178">
        <v>0</v>
      </c>
      <c r="L11" s="178">
        <v>0</v>
      </c>
      <c r="M11" s="178">
        <v>0</v>
      </c>
      <c r="N11" s="178">
        <v>0</v>
      </c>
      <c r="O11" s="179"/>
      <c r="P11" s="179"/>
      <c r="Q11" s="179"/>
      <c r="R11" s="179"/>
      <c r="S11" s="179"/>
      <c r="T11" s="179"/>
      <c r="U11" s="179"/>
      <c r="V11" s="180">
        <f t="shared" si="2"/>
        <v>260000</v>
      </c>
    </row>
    <row r="12" spans="1:22" ht="15">
      <c r="A12" s="175"/>
      <c r="B12" s="181"/>
      <c r="C12" s="181"/>
      <c r="D12" s="181"/>
      <c r="E12" s="181"/>
      <c r="F12" s="181"/>
      <c r="G12" s="181"/>
      <c r="H12" s="181"/>
      <c r="I12" s="181"/>
      <c r="J12" s="181"/>
      <c r="K12" s="181"/>
      <c r="L12" s="175"/>
      <c r="M12" s="175"/>
      <c r="N12" s="175"/>
      <c r="O12" s="175"/>
      <c r="P12" s="175"/>
      <c r="Q12" s="175"/>
      <c r="R12" s="175"/>
      <c r="S12" s="175"/>
      <c r="T12" s="175"/>
      <c r="U12" s="175"/>
      <c r="V12" s="180">
        <f t="shared" si="2"/>
        <v>0</v>
      </c>
    </row>
    <row r="13" spans="1:22" ht="15">
      <c r="A13" s="175" t="str">
        <f>Sheet1!A81</f>
        <v>OUTCOME 4:</v>
      </c>
      <c r="B13" s="181"/>
      <c r="C13" s="181"/>
      <c r="D13" s="181"/>
      <c r="E13" s="181"/>
      <c r="F13" s="181"/>
      <c r="G13" s="181"/>
      <c r="H13" s="181"/>
      <c r="I13" s="181"/>
      <c r="J13" s="181"/>
      <c r="K13" s="181"/>
      <c r="L13" s="175"/>
      <c r="M13" s="175"/>
      <c r="N13" s="175"/>
      <c r="O13" s="175"/>
      <c r="P13" s="175"/>
      <c r="Q13" s="175"/>
      <c r="R13" s="175"/>
      <c r="S13" s="175"/>
      <c r="T13" s="175"/>
      <c r="U13" s="175"/>
      <c r="V13" s="180">
        <f t="shared" si="2"/>
        <v>0</v>
      </c>
    </row>
    <row r="14" spans="1:22" s="163" customFormat="1" ht="120" customHeight="1">
      <c r="A14" s="177" t="str">
        <f>Sheet1!A82</f>
        <v>By 2017, enhanced institutional and line Ministries' capacity in implementing Belize's national citizen and violence prevention response plans (including Belize's agreed actions under SICA and CARICOM social development and crime prevention plans) (UNDP, UNODC, PAHO/WHO, UNESCO, IFAD, UN Women, UNICEF, ILO, UNFPA)</v>
      </c>
      <c r="B14" s="178">
        <v>450000</v>
      </c>
      <c r="C14" s="178">
        <v>0</v>
      </c>
      <c r="D14" s="178">
        <v>0</v>
      </c>
      <c r="E14" s="178">
        <v>0</v>
      </c>
      <c r="F14" s="178">
        <v>0</v>
      </c>
      <c r="G14" s="178">
        <v>30000</v>
      </c>
      <c r="H14" s="178">
        <v>400000</v>
      </c>
      <c r="I14" s="182">
        <v>3000000</v>
      </c>
      <c r="J14" s="178">
        <v>0</v>
      </c>
      <c r="K14" s="178">
        <v>0</v>
      </c>
      <c r="L14" s="178">
        <v>0</v>
      </c>
      <c r="M14" s="178">
        <v>0</v>
      </c>
      <c r="N14" s="178">
        <v>0</v>
      </c>
      <c r="O14" s="178">
        <v>0</v>
      </c>
      <c r="P14" s="178">
        <v>20000</v>
      </c>
      <c r="Q14" s="179"/>
      <c r="R14" s="179"/>
      <c r="S14" s="179"/>
      <c r="T14" s="179"/>
      <c r="U14" s="179"/>
      <c r="V14" s="180">
        <f t="shared" si="2"/>
        <v>3900000</v>
      </c>
    </row>
    <row r="15" spans="1:22" ht="15">
      <c r="A15" s="175"/>
      <c r="B15" s="181"/>
      <c r="C15" s="181"/>
      <c r="D15" s="181"/>
      <c r="E15" s="181"/>
      <c r="F15" s="181"/>
      <c r="G15" s="181"/>
      <c r="H15" s="181"/>
      <c r="I15" s="181"/>
      <c r="J15" s="181"/>
      <c r="K15" s="181"/>
      <c r="L15" s="175"/>
      <c r="M15" s="175"/>
      <c r="N15" s="175"/>
      <c r="O15" s="175"/>
      <c r="P15" s="175"/>
      <c r="Q15" s="175"/>
      <c r="R15" s="175"/>
      <c r="S15" s="175"/>
      <c r="T15" s="175"/>
      <c r="U15" s="175"/>
      <c r="V15" s="180">
        <f t="shared" si="2"/>
        <v>0</v>
      </c>
    </row>
    <row r="16" spans="1:22" ht="15">
      <c r="A16" s="175" t="str">
        <f>Sheet1!A92</f>
        <v>OUTCOME 5:</v>
      </c>
      <c r="B16" s="181"/>
      <c r="C16" s="181"/>
      <c r="D16" s="181"/>
      <c r="E16" s="181"/>
      <c r="F16" s="181"/>
      <c r="G16" s="181"/>
      <c r="H16" s="181"/>
      <c r="I16" s="181"/>
      <c r="J16" s="181"/>
      <c r="K16" s="181"/>
      <c r="L16" s="175"/>
      <c r="M16" s="175"/>
      <c r="N16" s="175"/>
      <c r="O16" s="175"/>
      <c r="P16" s="175"/>
      <c r="Q16" s="175"/>
      <c r="R16" s="175"/>
      <c r="S16" s="175"/>
      <c r="T16" s="175"/>
      <c r="U16" s="175"/>
      <c r="V16" s="180">
        <f t="shared" si="2"/>
        <v>0</v>
      </c>
    </row>
    <row r="17" spans="1:22" s="164" customFormat="1" ht="78.75" customHeight="1">
      <c r="A17" s="183" t="str">
        <f>Sheet1!A93</f>
        <v>By 2017, line Ministries, local government and selected national research institutions have enhanced capacity for developing and evaluating evidence based social policy (UNDP, UNFPA, UNODC, IFAD, UNICEF)</v>
      </c>
      <c r="B17" s="184">
        <v>100000</v>
      </c>
      <c r="C17" s="184">
        <v>0</v>
      </c>
      <c r="D17" s="184">
        <v>0</v>
      </c>
      <c r="E17" s="184">
        <v>100000</v>
      </c>
      <c r="F17" s="184">
        <v>0</v>
      </c>
      <c r="G17" s="184">
        <v>0</v>
      </c>
      <c r="H17" s="184">
        <v>133000</v>
      </c>
      <c r="I17" s="184">
        <v>3000000</v>
      </c>
      <c r="J17" s="184"/>
      <c r="K17" s="184"/>
      <c r="L17" s="185"/>
      <c r="M17" s="184"/>
      <c r="N17" s="184">
        <v>0</v>
      </c>
      <c r="O17" s="184"/>
      <c r="P17" s="184"/>
      <c r="Q17" s="184"/>
      <c r="R17" s="184"/>
      <c r="S17" s="184"/>
      <c r="T17" s="184"/>
      <c r="U17" s="184"/>
      <c r="V17" s="180">
        <f t="shared" si="2"/>
        <v>3333000</v>
      </c>
    </row>
    <row r="18" spans="1:22" ht="15">
      <c r="A18" s="175"/>
      <c r="B18" s="181"/>
      <c r="C18" s="181"/>
      <c r="D18" s="181"/>
      <c r="E18" s="181"/>
      <c r="F18" s="181"/>
      <c r="G18" s="181"/>
      <c r="H18" s="181"/>
      <c r="I18" s="181"/>
      <c r="J18" s="181"/>
      <c r="K18" s="181"/>
      <c r="L18" s="175"/>
      <c r="M18" s="175"/>
      <c r="N18" s="175"/>
      <c r="O18" s="175"/>
      <c r="P18" s="175"/>
      <c r="Q18" s="175"/>
      <c r="R18" s="175"/>
      <c r="S18" s="175"/>
      <c r="T18" s="175"/>
      <c r="U18" s="175"/>
      <c r="V18" s="180"/>
    </row>
    <row r="19" spans="1:22" s="166" customFormat="1" ht="81.75" customHeight="1">
      <c r="A19" s="172" t="str">
        <f>Sheet1!A102</f>
        <v>PRIORITY 3: ENVIRONMENTAL AND NATURAL RESOURCE MANAGEMENT, DISASTER RISK REDUCTION AND CLIMATE CHANGE MAINSTREAMED INTO PUBLIC POLICIES AND DEVELOPMENT PROCESSES</v>
      </c>
      <c r="B19" s="173">
        <f>B21</f>
        <v>3900000</v>
      </c>
      <c r="C19" s="173">
        <f aca="true" t="shared" si="3" ref="C19:V19">C21</f>
        <v>0</v>
      </c>
      <c r="D19" s="173">
        <f t="shared" si="3"/>
        <v>0</v>
      </c>
      <c r="E19" s="173">
        <f t="shared" si="3"/>
        <v>0</v>
      </c>
      <c r="F19" s="173">
        <f t="shared" si="3"/>
        <v>0</v>
      </c>
      <c r="G19" s="173">
        <f t="shared" si="3"/>
        <v>20000</v>
      </c>
      <c r="H19" s="173">
        <f t="shared" si="3"/>
        <v>0</v>
      </c>
      <c r="I19" s="173">
        <f t="shared" si="3"/>
        <v>0</v>
      </c>
      <c r="J19" s="173">
        <f>J21</f>
        <v>7800000</v>
      </c>
      <c r="K19" s="173">
        <f t="shared" si="3"/>
        <v>0</v>
      </c>
      <c r="L19" s="173">
        <f t="shared" si="3"/>
        <v>0</v>
      </c>
      <c r="M19" s="173">
        <f t="shared" si="3"/>
        <v>1407000</v>
      </c>
      <c r="N19" s="173">
        <f t="shared" si="3"/>
        <v>1200000</v>
      </c>
      <c r="O19" s="173">
        <f>O21</f>
        <v>241871</v>
      </c>
      <c r="P19" s="173"/>
      <c r="Q19" s="173"/>
      <c r="R19" s="173"/>
      <c r="S19" s="173"/>
      <c r="T19" s="173"/>
      <c r="U19" s="173"/>
      <c r="V19" s="173">
        <f t="shared" si="3"/>
        <v>14568871</v>
      </c>
    </row>
    <row r="20" spans="1:22" ht="15">
      <c r="A20" s="175" t="str">
        <f>Sheet1!A105</f>
        <v>OUTCOME 6: </v>
      </c>
      <c r="B20" s="181"/>
      <c r="C20" s="181"/>
      <c r="D20" s="181"/>
      <c r="E20" s="181"/>
      <c r="F20" s="181"/>
      <c r="G20" s="181"/>
      <c r="H20" s="181"/>
      <c r="I20" s="181"/>
      <c r="J20" s="181"/>
      <c r="K20" s="181"/>
      <c r="L20" s="175"/>
      <c r="M20" s="175"/>
      <c r="N20" s="175"/>
      <c r="O20" s="175"/>
      <c r="P20" s="175"/>
      <c r="Q20" s="175"/>
      <c r="R20" s="175"/>
      <c r="S20" s="175"/>
      <c r="T20" s="175"/>
      <c r="U20" s="175"/>
      <c r="V20" s="180">
        <f>SUM(B20:M20)</f>
        <v>0</v>
      </c>
    </row>
    <row r="21" spans="1:22" s="163" customFormat="1" ht="78" customHeight="1">
      <c r="A21" s="177" t="str">
        <f>Sheet1!A106</f>
        <v>By 2016, Public policies and development processes are mainstreamed with cross cutting environmental, Disaster risk reduction and climate change dimensions  (UNDP, UNESCO, FAO, UNEP, IAEA, ILO, PAHO/WHO) </v>
      </c>
      <c r="B21" s="178">
        <v>3900000</v>
      </c>
      <c r="C21" s="178">
        <v>0</v>
      </c>
      <c r="D21" s="178">
        <v>0</v>
      </c>
      <c r="E21" s="178">
        <v>0</v>
      </c>
      <c r="F21" s="178">
        <v>0</v>
      </c>
      <c r="G21" s="178">
        <v>20000</v>
      </c>
      <c r="H21" s="178">
        <v>0</v>
      </c>
      <c r="I21" s="178">
        <v>0</v>
      </c>
      <c r="J21" s="178">
        <v>7800000</v>
      </c>
      <c r="K21" s="178">
        <v>0</v>
      </c>
      <c r="L21" s="178">
        <v>0</v>
      </c>
      <c r="M21" s="178">
        <v>1407000</v>
      </c>
      <c r="N21" s="178">
        <v>1200000</v>
      </c>
      <c r="O21" s="178">
        <v>241871</v>
      </c>
      <c r="P21" s="178"/>
      <c r="Q21" s="178"/>
      <c r="R21" s="178"/>
      <c r="S21" s="178"/>
      <c r="T21" s="178"/>
      <c r="U21" s="178"/>
      <c r="V21" s="180">
        <f>SUM(B21:U21)</f>
        <v>14568871</v>
      </c>
    </row>
    <row r="22" spans="1:22" ht="15">
      <c r="A22" s="175"/>
      <c r="B22" s="181"/>
      <c r="C22" s="181"/>
      <c r="D22" s="181"/>
      <c r="E22" s="181"/>
      <c r="F22" s="181"/>
      <c r="G22" s="181"/>
      <c r="H22" s="181"/>
      <c r="I22" s="181"/>
      <c r="J22" s="181"/>
      <c r="K22" s="181"/>
      <c r="L22" s="175"/>
      <c r="M22" s="175"/>
      <c r="N22" s="175"/>
      <c r="O22" s="175"/>
      <c r="P22" s="175"/>
      <c r="Q22" s="175"/>
      <c r="R22" s="175"/>
      <c r="S22" s="175"/>
      <c r="T22" s="175"/>
      <c r="U22" s="175"/>
      <c r="V22" s="180">
        <f>SUM(B22:M22)</f>
        <v>0</v>
      </c>
    </row>
    <row r="23" spans="1:22" s="107" customFormat="1" ht="15">
      <c r="A23" s="167" t="str">
        <f>Sheet1!A120</f>
        <v>PRIORITY 4: DEMOCRATIC GOVERNANCE </v>
      </c>
      <c r="B23" s="171">
        <f>B25</f>
        <v>1900000</v>
      </c>
      <c r="C23" s="171">
        <f aca="true" t="shared" si="4" ref="C23:V23">C25</f>
        <v>0</v>
      </c>
      <c r="D23" s="171">
        <f t="shared" si="4"/>
        <v>0</v>
      </c>
      <c r="E23" s="171">
        <f t="shared" si="4"/>
        <v>0</v>
      </c>
      <c r="F23" s="171">
        <f t="shared" si="4"/>
        <v>0</v>
      </c>
      <c r="G23" s="171">
        <f t="shared" si="4"/>
        <v>10000</v>
      </c>
      <c r="H23" s="171">
        <f t="shared" si="4"/>
        <v>850000</v>
      </c>
      <c r="I23" s="171">
        <f t="shared" si="4"/>
        <v>0</v>
      </c>
      <c r="J23" s="171">
        <f t="shared" si="4"/>
        <v>0</v>
      </c>
      <c r="K23" s="171">
        <f t="shared" si="4"/>
        <v>0</v>
      </c>
      <c r="L23" s="171">
        <f t="shared" si="4"/>
        <v>0</v>
      </c>
      <c r="M23" s="171">
        <f t="shared" si="4"/>
        <v>0</v>
      </c>
      <c r="N23" s="171">
        <f t="shared" si="4"/>
        <v>0</v>
      </c>
      <c r="O23" s="171"/>
      <c r="P23" s="171"/>
      <c r="Q23" s="171"/>
      <c r="R23" s="171"/>
      <c r="S23" s="171"/>
      <c r="T23" s="171"/>
      <c r="U23" s="171"/>
      <c r="V23" s="171">
        <f t="shared" si="4"/>
        <v>2760000</v>
      </c>
    </row>
    <row r="24" spans="1:22" ht="15">
      <c r="A24" s="175" t="str">
        <f>Sheet1!A123</f>
        <v>OUTCOME 7 : </v>
      </c>
      <c r="B24" s="175"/>
      <c r="C24" s="175"/>
      <c r="D24" s="175"/>
      <c r="E24" s="175"/>
      <c r="F24" s="175"/>
      <c r="G24" s="175"/>
      <c r="H24" s="175"/>
      <c r="I24" s="175"/>
      <c r="J24" s="175"/>
      <c r="K24" s="175"/>
      <c r="L24" s="175"/>
      <c r="M24" s="175"/>
      <c r="N24" s="175"/>
      <c r="O24" s="175"/>
      <c r="P24" s="175"/>
      <c r="Q24" s="175"/>
      <c r="R24" s="175"/>
      <c r="S24" s="175"/>
      <c r="T24" s="175"/>
      <c r="U24" s="175"/>
      <c r="V24" s="180">
        <f>SUM(B24:M24)</f>
        <v>0</v>
      </c>
    </row>
    <row r="25" spans="1:22" s="162" customFormat="1" ht="57" customHeight="1">
      <c r="A25" s="186" t="str">
        <f>Sheet1!A124</f>
        <v>Democratic Governance, Capacity Development, Effectiveness and Responsiveness enhanced (UNDP, UNODC, UNESCO, UN Women, UNFPA)</v>
      </c>
      <c r="B25" s="178">
        <v>1900000</v>
      </c>
      <c r="C25" s="178"/>
      <c r="D25" s="178"/>
      <c r="E25" s="178"/>
      <c r="F25" s="178"/>
      <c r="G25" s="178">
        <v>10000</v>
      </c>
      <c r="H25" s="178">
        <v>850000</v>
      </c>
      <c r="I25" s="178"/>
      <c r="J25" s="178"/>
      <c r="K25" s="178"/>
      <c r="L25" s="178"/>
      <c r="M25" s="178"/>
      <c r="N25" s="178">
        <v>0</v>
      </c>
      <c r="O25" s="178"/>
      <c r="P25" s="178"/>
      <c r="Q25" s="178"/>
      <c r="R25" s="178"/>
      <c r="S25" s="178"/>
      <c r="T25" s="178"/>
      <c r="U25" s="178"/>
      <c r="V25" s="180">
        <f>SUM(B25:U25)</f>
        <v>2760000</v>
      </c>
    </row>
    <row r="26" spans="1:22" ht="15">
      <c r="A26" s="175"/>
      <c r="B26" s="175"/>
      <c r="C26" s="175"/>
      <c r="D26" s="175"/>
      <c r="E26" s="175"/>
      <c r="F26" s="175"/>
      <c r="G26" s="175"/>
      <c r="H26" s="175"/>
      <c r="I26" s="175"/>
      <c r="J26" s="175"/>
      <c r="K26" s="175"/>
      <c r="L26" s="175"/>
      <c r="M26" s="175"/>
      <c r="N26" s="175"/>
      <c r="O26" s="175"/>
      <c r="P26" s="175"/>
      <c r="Q26" s="175"/>
      <c r="R26" s="175"/>
      <c r="S26" s="175"/>
      <c r="T26" s="175"/>
      <c r="U26" s="175"/>
      <c r="V26" s="176"/>
    </row>
    <row r="27" spans="1:22" s="107" customFormat="1" ht="15">
      <c r="A27" s="168" t="s">
        <v>360</v>
      </c>
      <c r="B27" s="174">
        <f>B23+B19+B6+B2</f>
        <v>8600000</v>
      </c>
      <c r="C27" s="174">
        <f aca="true" t="shared" si="5" ref="C27:V27">C23+C19+C6+C2</f>
        <v>5800000</v>
      </c>
      <c r="D27" s="174">
        <f t="shared" si="5"/>
        <v>0</v>
      </c>
      <c r="E27" s="174">
        <f t="shared" si="5"/>
        <v>710000</v>
      </c>
      <c r="F27" s="174">
        <f t="shared" si="5"/>
        <v>0</v>
      </c>
      <c r="G27" s="174">
        <f t="shared" si="5"/>
        <v>190000</v>
      </c>
      <c r="H27" s="174">
        <f t="shared" si="5"/>
        <v>1883000</v>
      </c>
      <c r="I27" s="174">
        <f t="shared" si="5"/>
        <v>6000000</v>
      </c>
      <c r="J27" s="174">
        <f t="shared" si="5"/>
        <v>7800000</v>
      </c>
      <c r="K27" s="174">
        <f t="shared" si="5"/>
        <v>0</v>
      </c>
      <c r="L27" s="174">
        <f t="shared" si="5"/>
        <v>15000</v>
      </c>
      <c r="M27" s="174">
        <f t="shared" si="5"/>
        <v>1407000</v>
      </c>
      <c r="N27" s="174">
        <f t="shared" si="5"/>
        <v>1200000</v>
      </c>
      <c r="O27" s="174">
        <f t="shared" si="5"/>
        <v>241871</v>
      </c>
      <c r="P27" s="174">
        <f t="shared" si="5"/>
        <v>20000</v>
      </c>
      <c r="Q27" s="174">
        <f t="shared" si="5"/>
        <v>0</v>
      </c>
      <c r="R27" s="174">
        <f t="shared" si="5"/>
        <v>0</v>
      </c>
      <c r="S27" s="174">
        <f t="shared" si="5"/>
        <v>0</v>
      </c>
      <c r="T27" s="174">
        <f t="shared" si="5"/>
        <v>0</v>
      </c>
      <c r="U27" s="174">
        <f t="shared" si="5"/>
        <v>0</v>
      </c>
      <c r="V27" s="174">
        <f t="shared" si="5"/>
        <v>33866871</v>
      </c>
    </row>
    <row r="29" spans="21:22" ht="15">
      <c r="U29" t="s">
        <v>487</v>
      </c>
      <c r="V29" s="202">
        <f>SUM(B27:U27)</f>
        <v>33866871</v>
      </c>
    </row>
    <row r="32" ht="15">
      <c r="V32" s="261">
        <f>V27-V29</f>
        <v>0</v>
      </c>
    </row>
  </sheetData>
  <sheetProtection/>
  <printOptions/>
  <pageMargins left="0.7086614173228347" right="0.7086614173228347" top="0.7480314960629921" bottom="0.7480314960629921" header="0.31496062992125984" footer="0.31496062992125984"/>
  <pageSetup horizontalDpi="600" verticalDpi="600" orientation="landscape" scale="45" r:id="rId1"/>
  <ignoredErrors>
    <ignoredError sqref="V23" formula="1"/>
  </ignoredErrors>
</worksheet>
</file>

<file path=xl/worksheets/sheet3.xml><?xml version="1.0" encoding="utf-8"?>
<worksheet xmlns="http://schemas.openxmlformats.org/spreadsheetml/2006/main" xmlns:r="http://schemas.openxmlformats.org/officeDocument/2006/relationships">
  <dimension ref="D6:F11"/>
  <sheetViews>
    <sheetView zoomScalePageLayoutView="0" workbookViewId="0" topLeftCell="A1">
      <selection activeCell="F9" sqref="F9"/>
    </sheetView>
  </sheetViews>
  <sheetFormatPr defaultColWidth="9.140625" defaultRowHeight="15"/>
  <cols>
    <col min="6" max="6" width="12.57421875" style="0" bestFit="1" customWidth="1"/>
  </cols>
  <sheetData>
    <row r="6" ht="15">
      <c r="D6">
        <v>1450000</v>
      </c>
    </row>
    <row r="7" spans="4:6" ht="15">
      <c r="D7">
        <f>D6*4</f>
        <v>5800000</v>
      </c>
      <c r="F7" s="200">
        <f>D7*0.7</f>
        <v>4059999.9999999995</v>
      </c>
    </row>
    <row r="9" ht="15">
      <c r="F9" s="200">
        <f>D7*0.3</f>
        <v>1740000</v>
      </c>
    </row>
    <row r="11" ht="15">
      <c r="F11" s="20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UNDP Belize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Tracey Hutchinson</dc:creator>
  <cp:keywords/>
  <dc:description/>
  <cp:lastModifiedBy>svetlana.iazykova</cp:lastModifiedBy>
  <cp:lastPrinted>2012-01-19T20:18:04Z</cp:lastPrinted>
  <dcterms:created xsi:type="dcterms:W3CDTF">2011-11-30T23:43:31Z</dcterms:created>
  <dcterms:modified xsi:type="dcterms:W3CDTF">2012-03-08T22:51:20Z</dcterms:modified>
  <cp:category/>
  <cp:version/>
  <cp:contentType/>
  <cp:contentStatus/>
</cp:coreProperties>
</file>