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vetlana.iazykova\Documents\dc191si\2015-second\For posting\"/>
    </mc:Choice>
  </mc:AlternateContent>
  <bookViews>
    <workbookView xWindow="0" yWindow="60" windowWidth="19200" windowHeight="10935"/>
  </bookViews>
  <sheets>
    <sheet name="ENV CC - RM" sheetId="1" r:id="rId1"/>
    <sheet name="Gender RM" sheetId="2" r:id="rId2"/>
    <sheet name="Governance RM" sheetId="3" r:id="rId3"/>
    <sheet name="Youth and Children - RM" sheetId="4"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33" i="4" l="1"/>
  <c r="Q32" i="4"/>
  <c r="Q30" i="4"/>
  <c r="P27" i="4"/>
  <c r="O27" i="4"/>
  <c r="Q27" i="4" s="1"/>
  <c r="Q25" i="4"/>
  <c r="Q23" i="4"/>
  <c r="P21" i="4"/>
  <c r="O21" i="4"/>
  <c r="Q21" i="4" s="1"/>
  <c r="Q19" i="4"/>
  <c r="Q17" i="4"/>
  <c r="P16" i="4"/>
  <c r="P12" i="4" s="1"/>
  <c r="O16" i="4"/>
  <c r="O12" i="4" s="1"/>
  <c r="Q16" i="4" l="1"/>
  <c r="Q12" i="4"/>
  <c r="P32" i="3" l="1"/>
  <c r="P29" i="3"/>
  <c r="P27" i="3"/>
  <c r="P25" i="3"/>
  <c r="P24" i="3"/>
  <c r="P23" i="3"/>
  <c r="P20" i="3"/>
  <c r="P16" i="3"/>
  <c r="P15" i="3"/>
  <c r="P14" i="3"/>
  <c r="P8" i="3" s="1"/>
  <c r="O8" i="3"/>
  <c r="N8" i="3"/>
  <c r="L5" i="3"/>
  <c r="P5" i="2" l="1"/>
  <c r="O5" i="2"/>
  <c r="N5" i="2"/>
  <c r="K5" i="2"/>
  <c r="O6" i="1" l="1"/>
  <c r="N6" i="1"/>
  <c r="P8" i="1"/>
  <c r="P7" i="1"/>
  <c r="P17" i="1"/>
  <c r="P16" i="1"/>
  <c r="P14" i="1"/>
  <c r="P15" i="1"/>
  <c r="P13" i="1"/>
  <c r="P12" i="1"/>
  <c r="P25" i="1"/>
  <c r="P26" i="1"/>
  <c r="P24" i="1"/>
  <c r="P6" i="1" l="1"/>
</calcChain>
</file>

<file path=xl/sharedStrings.xml><?xml version="1.0" encoding="utf-8"?>
<sst xmlns="http://schemas.openxmlformats.org/spreadsheetml/2006/main" count="622" uniqueCount="424">
  <si>
    <t xml:space="preserve">Outcome Area 4: Environment and Climate Change </t>
  </si>
  <si>
    <t>Outcome/Output</t>
  </si>
  <si>
    <t xml:space="preserve">Outcome/Output Indicator Statement </t>
  </si>
  <si>
    <t>Baseline</t>
  </si>
  <si>
    <t>Target</t>
  </si>
  <si>
    <t>Monitoring Responsibility for Outcome/Output</t>
  </si>
  <si>
    <t>Means of Verification</t>
  </si>
  <si>
    <t>Agency Specific Contribution to Output</t>
  </si>
  <si>
    <t xml:space="preserve"> Partners</t>
  </si>
  <si>
    <t>Indicative Resources</t>
  </si>
  <si>
    <t>Core</t>
  </si>
  <si>
    <t>Non Core</t>
  </si>
  <si>
    <t>Total</t>
  </si>
  <si>
    <t>OUTCOME 4: By 2020, growth and development are inclusive, sustainable, increase resilience to climate change and disasters, and contribute to enhanced food, energy and water security and natural resource management</t>
  </si>
  <si>
    <t>Number of atolls where natural resource management is practiced</t>
  </si>
  <si>
    <t>UNDP and other partnering agencies</t>
  </si>
  <si>
    <t>Extent to which national and subnational disaster and climate risk management setups are functioning</t>
  </si>
  <si>
    <t>Not adequately</t>
  </si>
  <si>
    <t xml:space="preserve">Partially </t>
  </si>
  <si>
    <t xml:space="preserve">Output 4.1: By 2020, national and sub-national authorities have strengthened, effective knowledge-based mechanisms that incorporate relevant sector data related to climate change, natural and human-induced disasters and sustainable environmental management, and that are accessible for evidence-based, gender-sensitive decision making </t>
  </si>
  <si>
    <t>4.1.1 Extent to which updated and disaggregated data is used to monitor progress on national development goals aligned with post-2015 agenda (UNDP)</t>
  </si>
  <si>
    <t>Very partially</t>
  </si>
  <si>
    <t>Partially</t>
  </si>
  <si>
    <t>UNDP</t>
  </si>
  <si>
    <t>Project reports for projects supporting national and local statistical capacities, Reports of the National Bureau for Statistics</t>
  </si>
  <si>
    <t>4.1.2 Number of farmers collecting gender disaggregated agricultural statistics</t>
  </si>
  <si>
    <t xml:space="preserve">50% of registered farmers </t>
  </si>
  <si>
    <t>FAO</t>
  </si>
  <si>
    <t>Agricultural statistics collected by MoFA</t>
  </si>
  <si>
    <t>MoFA, Councils, NBS, LGA</t>
  </si>
  <si>
    <t xml:space="preserve">Output 4.2: By 2020, key tools are introduced so that development issues related to water, sanitation, waste management, energy, food security and natural resource management are more widely mainstreamed, effectively coordinated, and promote ecosystem-based environmental and economic sustainability </t>
  </si>
  <si>
    <t>4.2.1 Number of new partnership mechanisms with funding for sustainable management solutions of natural resources, ecosystem services, chemicals and waste at national and/or sub-national level</t>
  </si>
  <si>
    <t>Signed agreements, MoUs, Project reports</t>
  </si>
  <si>
    <t>MEE, MoFA, MoT, NGOs, utilities</t>
  </si>
  <si>
    <t>4.2.2 Extent to which there is a strengthened system in place to access, deliver, monitor, report on and verify climate finance</t>
  </si>
  <si>
    <t>4.2.3 Extent to which implementation of comprehensive measures - plans, strategies, policies, programmes and budgets – to achieve low-emission and climate-resilient development objectives has improved</t>
  </si>
  <si>
    <t>Project reports, official government plans &amp; strategies</t>
  </si>
  <si>
    <t>MEE, MoFA, LGA, Laamu atoll councils</t>
  </si>
  <si>
    <t>4.2.4 Extent to which legal, policy and institutional frameworks are in place for conservation, sustainable use, and access and benefit sharing of natural resources, biodiversity and ecosystems</t>
  </si>
  <si>
    <t>Project reports, published frameworks</t>
  </si>
  <si>
    <t>MEE, EPA, LGA, MoFA, MoT</t>
  </si>
  <si>
    <t>4.2.5 Number of new development partnerships with funding for improved energy efficiency and/or sustainable energy solutions targeting underserved communities/groups and women</t>
  </si>
  <si>
    <t>Agreements / MoUs signed, Project reports</t>
  </si>
  <si>
    <t>MEE, MEA, Utility companies, selected target islands</t>
  </si>
  <si>
    <t xml:space="preserve">4.2.6 Methods of soil conservation using sustainable land management/ sustainable forest management approaches available and practiced by farmers. </t>
  </si>
  <si>
    <t xml:space="preserve"> 10 major islands using sustainable methods </t>
  </si>
  <si>
    <t>Annual reports, Project reports , BoR</t>
  </si>
  <si>
    <t>MoFA, Councils, LGA</t>
  </si>
  <si>
    <t>4.2.7 Methods for sustainable irrigation  and water harvesting/storage developed in farming areas and practiced by farmers</t>
  </si>
  <si>
    <t>4.2.8 Improved  pest and disease protection for climate smart agriculture available and used by farmers</t>
  </si>
  <si>
    <t xml:space="preserve"> 10 major islands using intergrated pest management </t>
  </si>
  <si>
    <t>4.2.9 Volume of solid waste collected through integrated waste management schemes in the Maldives.</t>
  </si>
  <si>
    <t>UNOPS</t>
  </si>
  <si>
    <t>4.2.10 Number of islands with functioning Integrated Water Resource Management schemes in the Maldives.</t>
  </si>
  <si>
    <t>9 (2015)</t>
  </si>
  <si>
    <t>approved operating license issued</t>
  </si>
  <si>
    <t>MEE, FENAKA, USAID</t>
  </si>
  <si>
    <t>4.2.11 Existence of climate change education framework for adaptation in education curricula</t>
  </si>
  <si>
    <t>partially</t>
  </si>
  <si>
    <t>UNESCO</t>
  </si>
  <si>
    <t>Project report</t>
  </si>
  <si>
    <t>Output 4.3: National and local-level systems are enhanced to prepare for, respond to and be resilient to natural and human-induced disasters, including climate change, and benefit from enhanced dialogue among relevant stakeholders in all sectors, with a special focus on vulnerable groups and women</t>
  </si>
  <si>
    <t>4.3.1 Number of islands vulnerable to disasters that have the capacity for planning, mitigation and response</t>
  </si>
  <si>
    <t>UNICEF</t>
  </si>
  <si>
    <t>LGA, NDMC, MRC</t>
  </si>
  <si>
    <t>4.3.2 Number of sectors that have resilience plans integrated into sectoral development plans</t>
  </si>
  <si>
    <t>MEE, NDMC, Sector agencies</t>
  </si>
  <si>
    <t>4.3.3 Number of island councils that have resilience plans integrated into local development plans</t>
  </si>
  <si>
    <t xml:space="preserve">4.3.4 Existence of standardized damage and loss accounting systems  with sex and age disaggregated data collection and analysis, including gender analysis </t>
  </si>
  <si>
    <t>4.3.5  Number of disaster risk reduction and/or integrated disaster risk reduction and adaptation plans, and dedicated institutional frameworks and multi-stakeholder coordination mechanisms, which are gender responsive</t>
  </si>
  <si>
    <t xml:space="preserve">project reports, officially approved plans/mechanims, </t>
  </si>
  <si>
    <t>NDMC, MEE, Selected sector lead institutions</t>
  </si>
  <si>
    <t>4.3.6 Existence and effectiveness of legislative/or regulatory provisions at national and sub-national levels for managing disaster and climate risks</t>
  </si>
  <si>
    <t>not adequately</t>
  </si>
  <si>
    <t>moderately</t>
  </si>
  <si>
    <t xml:space="preserve">offical information on enactment of DM bill, project reports, assesment reports, </t>
  </si>
  <si>
    <t>MEE, NDMC, Laamu atoll</t>
  </si>
  <si>
    <t>4.3.7 Extent to which mechanisms exist at national and sub-national level to prepare for and recover from disaster events with adequate financial and human resources, capacities and operating procedures</t>
  </si>
  <si>
    <t>7 plans</t>
  </si>
  <si>
    <t>30 plans</t>
  </si>
  <si>
    <t xml:space="preserve">Project reports, verifiable reports from other UN agencies &amp; national institutions, Response and recovery progress reports &amp; plans from Government and key non-government actors </t>
  </si>
  <si>
    <t xml:space="preserve">NDMC, MEE, MRC, </t>
  </si>
  <si>
    <t>4.3.6 Regulatory framework on natural resource mangement mandates the use of ecocystem based approaporach of natural resource management for fisheries and agriculture development in place</t>
  </si>
  <si>
    <t xml:space="preserve">Fisheries law, Plant Protectional law </t>
  </si>
  <si>
    <t xml:space="preserve">30% of the NRM users practicising ecosystem based approaches </t>
  </si>
  <si>
    <t xml:space="preserve">Annual Report, Project reports, </t>
  </si>
  <si>
    <t>MoFA, LGA, UNDP</t>
  </si>
  <si>
    <t>4.3.7 Natural resouce users are quipped with better knowledge of climate variabilites</t>
  </si>
  <si>
    <t xml:space="preserve">Baseline 0 </t>
  </si>
  <si>
    <t>No.of users provided with awareness</t>
  </si>
  <si>
    <t xml:space="preserve">Annual reports, Training reports, </t>
  </si>
  <si>
    <t>MoFA, UNDP</t>
  </si>
  <si>
    <t xml:space="preserve">4.3.8 Stock analysis of vulnerable/least threatened fishery species available  </t>
  </si>
  <si>
    <t xml:space="preserve">Stock analysis completed </t>
  </si>
  <si>
    <t xml:space="preserve">Annual reports , Project reports </t>
  </si>
  <si>
    <t>MoFA</t>
  </si>
  <si>
    <t>Environment Status reports, 
Gazetted resource management   policies</t>
  </si>
  <si>
    <t>Gazetted legal instruments, Progress report of NDMC on status if subnational disaster management committees, Status of sectoral disaster management plans and community disaster management plans</t>
  </si>
  <si>
    <t>UNDP: 
$300,000
FAO: 
$200,000</t>
  </si>
  <si>
    <t>UNDP: 
$350,000
FAO: 
$915,000</t>
  </si>
  <si>
    <t>NBS, MEE, MoFA, LGA, Laamu councils
NBS, UNESCAP, UNSD, LGA, NCIT, Laamu Atoll and Island Councils</t>
  </si>
  <si>
    <t xml:space="preserve">UNDP:
- Partnerships developed among with NGOs, utilities, and other local institutions to manage ecosystems and environmental services. This will also include small grants
- Support development and implementation of plans, strategies, policies, and programmes that are backed- up by the allocation of annual financial resources
- Support to identify (legal, policy, institurional) frameworks for conservation / sustainable use / access to benefit sharing and help establish systems for these. 
- Advocacy, brokering and convening to fund and/or deliver improved energy efficiency and/or sustainable energy solutions. 
- Support develop and establish integrated water resource management systems
FAO: 
- Technical assistance including capacity development at national and local level to practice climate smart agriculture.   
UNOPS: 
- Support establishment of integrated water resource management systems
UNEP:
- Strengthening low carbon energy strategies; support to preparation of UNFCCC national communications; Support to National HCFC phase out plan; support to development of natural resource use and management strategies
UNESCO : 
- Technical support the education sector in enhanced capacity for Climate change education in  curriculum and teaching </t>
  </si>
  <si>
    <t>MoE- Maldives National Commission for UNESCO, MEE</t>
  </si>
  <si>
    <t xml:space="preserve">UNDP:
- Improve disaggregated data collection at least in one atoll - collect disaggregated environmental data - support strengthen data collection system
UNFPA:
- Contributing to the same indicator: 
a) Define national standards for data and indicators, including environmental statistics in coordination with UNESCAP and UNSD
b) Conduct assessment of sectoral data availability for core set of environment statistics in the UNSD 'Framework for Development of Environment Statistics'
c) Link environment statistics stored in multi-purpose databases and disemminate to the local planners in the form of a knowledge portal (analysis tools), in Laamu Atoll.
d) Training of relevant stakeholders in Laamu Atoll on data collection, management and analysis
FAO: 
- Identify gaps in rural statistics related to agriculture and define national data and indicators.  Develop a framework for agriculture data statistics.  Train the relevant statkeholders in Laamu on data collection managment and analysis
-  Technical assistance including capacity development at national and local level to practice climate smart agriculture.  </t>
  </si>
  <si>
    <t>UNICEF:  
$390,741.98
UNDP:
$250,000
FAO: 
$715,000</t>
  </si>
  <si>
    <t>UNICEF: 
$386,387.02
UNDP:
5,000,000
FAO: 
$200,000</t>
  </si>
  <si>
    <t>UNICEF: 
$777,129
UNDP:
$5,250,000
FAO: 
$915,000</t>
  </si>
  <si>
    <t>Council annual reports, LGA annual reports, Database</t>
  </si>
  <si>
    <t>Council annual reports, LGA annual reports &amp; Database</t>
  </si>
  <si>
    <t xml:space="preserve">UNICEF:
- Improvement of institutional capacity at national and local levels to promote resilience, climate change adaptation and mitigation from disasters
UNDP:
- Support establish appropriate institutional frameworks &amp; coordination mechanisms based on the climate change strategy and DM bill.   Support develop community based disaster management plans, Support develop sectoral drr&amp;adaptation plans; support implementation of such plans
- Support enactment of DM bill and help implement regulatory provisions at national and local levels through formation of local level institutional setups and enforcement mechanisms
- Support to find and address gaps in systemic procedures (including human resources, institutional arrangements, operational procedures, etc) to establish mechanisms such as preparedness and recovery plans; suppport to implement measures to demonstrate such plans
UN Women:
Provide assistance to enhance capacities at national and local levels to address issues of gender and climate change through capacity building and advocacy.
FAO:
- Assist to improve capacity to regulate, manage and use  natural resources.  Technical assistance to strengthen policy, regulatory framework and  standards on natural resource managment. </t>
  </si>
  <si>
    <t>Sector agency reports, Publications</t>
  </si>
  <si>
    <t>total</t>
  </si>
  <si>
    <t>UNEP</t>
  </si>
  <si>
    <t>UNWomen</t>
  </si>
  <si>
    <t xml:space="preserve">UNDP: 
$300,000
FAO:
$1,070,000 
UNESCO: 
$10,000 </t>
  </si>
  <si>
    <t>Does not Exist</t>
  </si>
  <si>
    <t>Project Progress Report</t>
  </si>
  <si>
    <t>NDMC</t>
  </si>
  <si>
    <t>MEE, MoFA, NDMC, NBS, MoFT, MoE, LGA, Laamu Atoll Council, Island Councils of Laamu Atoll, Utility Service Providers.</t>
  </si>
  <si>
    <t>UNDP, UNFPA, UNOPS, FAO, UNESCO and UNEP will work together to:
-  Improve evidence based and climate resilient planning, policy formulation, awareness,  monitoring, scaling up as well as applying innovative pilot solutions, including from other SIDS facing similar development challenges, and on-the-ground implementation in the areas of water, waste and coastal management, energy efficiency, climate smart agriculture, natural resource management, climate and disaster risk management, response and ecosystem-based interventions</t>
  </si>
  <si>
    <t>312,075 tonnes (2010)</t>
  </si>
  <si>
    <t>4% increase in each year</t>
  </si>
  <si>
    <t>Quarterly reports</t>
  </si>
  <si>
    <t>MEE, Councils, FENAKA</t>
  </si>
  <si>
    <t>UNDP: 
$50,000
FAO:     
$715,000</t>
  </si>
  <si>
    <t>UNDP: 
12,500,000
FAO: 
$600,000 
UNOPS:
$3,000,000
UNEP: 
$4,800,000
UN Women:
$89,400</t>
  </si>
  <si>
    <t>UNDP: 
$12,800,000
FAO: 
1,670,000
UNESCO: 
$10,000 
UNOPS:
$3,000,000
UNEP: 
$4,800,000
UN Women:
$89,400</t>
  </si>
  <si>
    <t>Outcome Area 2: Gender</t>
  </si>
  <si>
    <r>
      <t>Outcome 2: Gender equality advanced and women empowered to enjoy equal rights and opportunities in access to s</t>
    </r>
    <r>
      <rPr>
        <sz val="10"/>
        <color rgb="FF000000"/>
        <rFont val="Calibri"/>
        <family val="2"/>
        <scheme val="minor"/>
      </rPr>
      <t xml:space="preserve">ocial, economic and political </t>
    </r>
    <r>
      <rPr>
        <sz val="10"/>
        <color theme="1"/>
        <rFont val="Calibri"/>
        <family val="2"/>
        <scheme val="minor"/>
      </rPr>
      <t xml:space="preserve">opportunities.                                                         </t>
    </r>
  </si>
  <si>
    <t>2.1.a % of concillors elected who are women</t>
  </si>
  <si>
    <t xml:space="preserve">5.6 (61 out of 1091 councillors). </t>
  </si>
  <si>
    <t>Election Commission website &amp; records</t>
  </si>
  <si>
    <t>UNFPA, UN Women, UNICEF and UNDP,  will work together to:
- Strengthen the analysis, planning and budgeting process to advance gender equality and economic empowerment of women
-Strengthen accountablity mechanisms to monitor gender related national and international commitments
-Strengthen accountability of the state institutions to prevent and response to gender based violence</t>
  </si>
  <si>
    <t>MoLG, MOE, MoFT, FPA, MOED, CSO</t>
  </si>
  <si>
    <t>2.1.b. %  of MPs elected who are women</t>
  </si>
  <si>
    <t>5.8 (5 out of 85)</t>
  </si>
  <si>
    <t xml:space="preserve">2.2 % of appointed  cabinet, state and deputy ministers posts held by women </t>
  </si>
  <si>
    <t>15.3 (17 out of 111)</t>
  </si>
  <si>
    <t>UNFPA</t>
  </si>
  <si>
    <t>Presidents Office</t>
  </si>
  <si>
    <t>2.3 % of men and women who think that a husband or partner is justfied in hitting or beating a wife or partner under certain circumstances</t>
  </si>
  <si>
    <t>Men: 25.7  
Women: 45.1</t>
  </si>
  <si>
    <t>Men:20
Women:40</t>
  </si>
  <si>
    <t xml:space="preserve"> DHS/Right side of life</t>
  </si>
  <si>
    <t>2.4 Female labour force participation rate</t>
  </si>
  <si>
    <t>UN Women</t>
  </si>
  <si>
    <t>HIES</t>
  </si>
  <si>
    <t>2.5 % difference between mean monthly income of women and men BL: 20% (mean monthly income male: 7036, female: 4674; % difference: [(7036-4674)/total*100]</t>
  </si>
  <si>
    <t xml:space="preserve">20 (mean monthly income male: 7036, female: 4674; % difference: [(7036-4674)/total*100] </t>
  </si>
  <si>
    <r>
      <t xml:space="preserve">Output 2.1 By 2020, gender responsive frameworks and mechanisms at national and subnational levels have strengthened capacity to advance women’s rights, gender equality and economic empowerment                       </t>
    </r>
    <r>
      <rPr>
        <sz val="10"/>
        <color rgb="FFFF0000"/>
        <rFont val="Calibri"/>
        <family val="2"/>
        <scheme val="minor"/>
      </rPr>
      <t xml:space="preserve"> </t>
    </r>
  </si>
  <si>
    <t>2.1.1 # state institutions that implement gender-responsive and socially inclusive planning and budgeting</t>
  </si>
  <si>
    <t>Review by MoLG/MoTF</t>
  </si>
  <si>
    <t xml:space="preserve">
UN Women:
- Assist the national and sub-national institutions to increase knowledge and build capacity to enhance gender responsiveness in planning, budgeting and accountability mechanisms in policies and programmes. UN Women will also aid in conducting GRB analysis of select sectors.
- Assist in strengthening capacity at national and sub-national levels to integrate, manage and monitor economic policies and programmes from a gender perspective. UN women will also assist in undertaking research, build capacity and advocate for access to decent work, enhanced livelihoods and economic opportunities for women.
UNICEF: 
- Support child friendly and gender sensitive delivery of social services
</t>
  </si>
  <si>
    <t>MoGL, MoFT, CSO</t>
  </si>
  <si>
    <t xml:space="preserve">
UN Women:
$150,000
UNICEF: $93,142.27</t>
  </si>
  <si>
    <t xml:space="preserve">
UN Women: 
TBD
UNICEF: $75,345.84</t>
  </si>
  <si>
    <t xml:space="preserve">
UN Women:
$150,000
UNICEF: $168,488.11</t>
  </si>
  <si>
    <t>2.1.2   # UN recommendations, substantiated by evidence, on gender issues submitted to Ministry of Law and Gender</t>
  </si>
  <si>
    <t>UN Women records</t>
  </si>
  <si>
    <t>2.1.3 #  of state institutions with new affirmative action policies for economic empowerment, established</t>
  </si>
  <si>
    <t>PO records of cabinet meetings (Agenda and minutes)</t>
  </si>
  <si>
    <t>Output 2.2 By 2020, State institutions, civil society organizations and private sector are able to participate fully in CEDAW and other gender relevant intergovernmental processes, monitor and report progress and domesticate international obligations  and commitments in national policy framework.</t>
  </si>
  <si>
    <t>2.2.1 # of state and shadow reports duly submitted for the 6th and 7th reporting period.</t>
  </si>
  <si>
    <t xml:space="preserve">2 state reports, 2 shadow reports. </t>
  </si>
  <si>
    <t xml:space="preserve"> MoLG/MoFA records</t>
  </si>
  <si>
    <t xml:space="preserve">UNFPA:
- Aid government entities in the full participation, domesticating and national monitoring of implementation of relevant international commitments, including the International Conference on Population and Development, the Sustainable Development Goals and the Universal Periodic Review as well as the monitoring of implementation of national policies. UNFPA will mobilize civil society actors, including women and young people, based on sound data and analysis.
UNDP:
- Support national partners in strengthening their capacity for data collection, coordination and monitoring of CEDAW.
UNDP indicator will be mearsured as follows;
1. Not adequately: No action has yet been taken and/or activities have been carried out
2. Very Partially: through UNDP support the institutions have seen an increase (limited) in their capacity
3. Partially:  through UNDP support the institutions has seen a significant increase in thier capacity .
4. Largely: the institution has extensive capacity and  there is demonstrable evidence that this is leading to fulfillment CEDAW concluding observations
UN Women:
Assist the government and civil society to participate, domesticate, implement and monitor international commitments and obligations relating to gender equality and women’s rights. UN Women will further assist in strengthening advocacy for Intergovernmental processes with the government and key multi-stakeholders.
UNICEF:  
Strengthening institutional capacity for addressing Gender violence and increasing gender sensitive programmes for children
</t>
  </si>
  <si>
    <t>MoGL, MoFA, HRCM, CSO</t>
  </si>
  <si>
    <t>UNFPA:
$360,000
UNDP: 
$50,000
UN Women:
50000</t>
  </si>
  <si>
    <t xml:space="preserve">UNFPA:
$150,000 
UNDP:
$50,000
</t>
  </si>
  <si>
    <t>UNFPA:
$510,000
UNDP: $100,000
UN Women:
$50,000</t>
  </si>
  <si>
    <t xml:space="preserve">2.2.2 Extent to which operational institutions have the capacity to support fulfilment of CEDAW Concluding observations. </t>
  </si>
  <si>
    <t xml:space="preserve"> MoLG/MoFA records
civil society annual reports</t>
  </si>
  <si>
    <t xml:space="preserve">2.2.3 Existence of a functioning tracking and reporting system to follow up on the implementation of accepted women’s rights and reproductive rights recommendations and obligations from the Universal Periodic Review and Convention on Elimination of all forms of Discrimination Against Women </t>
  </si>
  <si>
    <t>No</t>
  </si>
  <si>
    <t>Yes</t>
  </si>
  <si>
    <t>MoLG records</t>
  </si>
  <si>
    <t>Output 2.3 By 2020,Institutions strengthened and legislations implemented to effectively prevent and respond to GBV</t>
  </si>
  <si>
    <t>2.3.1 Number of institutions with a budget line allocated to implement the DV Act in institutions mandated by law</t>
  </si>
  <si>
    <t>Review by MoLG and MoFT</t>
  </si>
  <si>
    <t>UNFPA:
- Analyze the effects and benefits of an adequate health sector response to gender based violence and provide policy advice address gaps in policies based on sound analysis of data and international best practices. UNFPA will work to include gender based violence prevention in school curriculum and strengthen accountability and monitoring of the DV act and related policies implementation.
UNDP:
- Improve access  to justice sector institutions by GBV victims through the establishment of legal clinics and conduct  training of multi-sector stakeholders on their mandate under key  legislation including legal aid Act. Indicator will asess the impact of  UNDP direct support in this area.
- Indicator 2.3.7 measures the no: of people that have increased access to justice sector institution through UNDP interventions such as the establishment of legal aid at local level
UNICEF:
- Institutional capacity strengthened for prevention, identification, and addressing gender based violence
UN Women:
- Assist key stakeholders to advocate on eliminating gender based violence including for effective implementation of legislature and policies. UN Women will also work to build and strengthen the capacity of relevant actors to address the issue of violence against women including DV and promote gender equality and women’s empowerment.</t>
  </si>
  <si>
    <t xml:space="preserve">MoH, MoGL, AGO, PGO, MoHA (Police), FPA, CSO, HRCM, MoE,  </t>
  </si>
  <si>
    <t>UNFPA:
$300,000
UNDP: 
$150,000
UNICEF:
$170,000
UN Women:
$50,000</t>
  </si>
  <si>
    <t xml:space="preserve">
UNDP: 
$300,000
UNICEF:
$80,000</t>
  </si>
  <si>
    <t>UNFPA:
$300,000
UNDP: 
$450,000
UNICEF:
$250,000
UN Women:
$50,000</t>
  </si>
  <si>
    <t>2.3.2 # of GBV survivors identified by the health sector annually by 2020</t>
  </si>
  <si>
    <t>MoH records/ 
HMIS</t>
  </si>
  <si>
    <t>2.3.3 % of reported GBV cases that received responses by trained professionals and successfully closed as defined by standardized operational procedures</t>
  </si>
  <si>
    <t xml:space="preserve">MoLG, MPS and FCSC Records </t>
  </si>
  <si>
    <t xml:space="preserve">2..3.4 % of cases of VAC that received response and successfully closed as defined by standardized operational procedures, and by trained professionals B= 0, T= 75% </t>
  </si>
  <si>
    <t>2.3.5 %  of UNESCO sub-topics on gender and gender based violence integrated in Life Skills Education in national curriculum and resource materials</t>
  </si>
  <si>
    <t>MoE records</t>
  </si>
  <si>
    <t xml:space="preserve">2.3.6 # of people with acess to legal aid disaggregated by sex </t>
  </si>
  <si>
    <t>AGO</t>
  </si>
  <si>
    <t>2.3.7 Existence of new and strengthened legal aid and justice services to prevent and address GBV</t>
  </si>
  <si>
    <t>Statistics Book,
Public perseption survey</t>
  </si>
  <si>
    <t>Outcome Area 3: Governance</t>
  </si>
  <si>
    <t>Outcome 3 - By 2020 Citizen expectations for voice, sustainable development, the rule of law and accountability are met by stronger systems of democratic governance</t>
  </si>
  <si>
    <t>3.1 Percentage of councils with five year development plans</t>
  </si>
  <si>
    <t>Local Government Authourity Website &amp; records</t>
  </si>
  <si>
    <t>UNDP. UNICEF,ILO,IOM, WHO: 
- UN support will focus on improving awareness of governance issues and participation in policy and decision making especially of youth, women and vulnerable groups, and increase the protection of their human rights and their access to justice. 
- Strengthening engagement between government and civil society and between CSOs and vulnerable groups at the grassroots level, as well as promoting evidence based policy research, inclusive planning, enhancing monitoring capacity and analysis to feed into national and local level planning, service delivery and policy making. 
 - Strengthen mechanisms and framework including social protection system aimed at improving conditions for the vulnerable groups.
 - Strengthen capacity at all levels to implement intergovernmental mechanisms, harmonize and monitor international obligations especially those that protect the rights of vulnerable groups including migrant workers.</t>
  </si>
  <si>
    <t>Local Government Authourity, Department of Judicial Administration, Civil Society Groups.Ministry of Finance and Treasury, Local Government Authority, National Bureau of Statistics, Ministry of Education, Ministry of Health, Ministry of Law and Gender, National Social Protection Agency</t>
  </si>
  <si>
    <t xml:space="preserve">3.2 Access to justice services, disaggregated by type of service </t>
  </si>
  <si>
    <t>UNDP Public Perception Survey &amp; Department of Judicial Admnistrative records</t>
  </si>
  <si>
    <t>3.3 Percentage of women in national Parliaments</t>
  </si>
  <si>
    <r>
      <t>10%</t>
    </r>
    <r>
      <rPr>
        <sz val="10"/>
        <color theme="1"/>
        <rFont val="Calibri"/>
        <family val="2"/>
        <scheme val="minor"/>
      </rPr>
      <t> </t>
    </r>
  </si>
  <si>
    <t>Election Commission Website &amp; records</t>
  </si>
  <si>
    <t xml:space="preserve">3.4 % of budget allocated for children by sectors </t>
  </si>
  <si>
    <t>Reports, publications, database</t>
  </si>
  <si>
    <t xml:space="preserve">3.5  # of sectors with functional monitoring (and data) systems </t>
  </si>
  <si>
    <t xml:space="preserve">3.6 # of strategies/programmes established benefiting the most vulnerable </t>
  </si>
  <si>
    <t xml:space="preserve">3.7 % of vulnerable children and adolescents benefiting from social protection schemes </t>
  </si>
  <si>
    <t>Ouput 3.1 - By 2020, institutional capacities strengthened for implementation of legislative reform, oversight and local and national level evidenced based inclusive equitable and sustainable policies and planning</t>
  </si>
  <si>
    <t xml:space="preserve">3.1.1 Establishment of a national coordination process </t>
  </si>
  <si>
    <t>TBD</t>
  </si>
  <si>
    <t>Minutes of the meeting held to establish the national coordination process</t>
  </si>
  <si>
    <t>UNDP:
- Parliaments, Electoral institutions enabled to perform core functions for improved accountability, participation and representation
- Establishment of a national coordination process
- Enhanced public confidence in legal and justice sector
- Councils with improved capacity for planning and monitoring at local level.
- Statistical capacity building in areas where data gaps remains
- Developing institutional capacity for evidence based policy analysis
- Evidence based policy analysis conducted
- Developing frameworks and development pathways to localize and integrate SGDs in national planning
- Improved capacity of women to contest in upcoming elections and increasing representation at the political sphere
ILO:
UNICEF:
- Systems for generating evidence are strengthened at national and sub national levels for inclusive and equitable policies, plans and services, especially for the most disadvantaged.
- Enhanced capacities at national and subnational levels in Monitoring results and using the information to improve service delivery, especially for the most disadvantaged children</t>
  </si>
  <si>
    <t>PO, Parliament , AGO, Judiciary, Ministry of Finance and Treasury ,LGA, Ministry of Economic Development, Ministry of Tourism, Employment Tribunal, National Bureau of Statistics, LRA, Ministry of Education</t>
  </si>
  <si>
    <t>UNDP:
$405,000
ILO:
$50,000
UNICEF:
$432,466.65</t>
  </si>
  <si>
    <t>UNDP:
$2,100,000
UNICEF:
$402,974.21</t>
  </si>
  <si>
    <t>UNDP:
$2,505,000
ILO:
$50,000
UNICEF:
$835,440.86</t>
  </si>
  <si>
    <t>3.1.2 Number of proposals for legal reform to fight discrimination have been adopted</t>
  </si>
  <si>
    <t>AGO website</t>
  </si>
  <si>
    <t>3.1.3 Number of diagnostics carried out in this country to inform policy options on national response to globally agreed development agenda, including with analysis of sustainability and risk resilience, with post-2015 poverty eradication commitments and targets specified)</t>
  </si>
  <si>
    <t>line ministry, AGO, civil society annual reports, database</t>
  </si>
  <si>
    <t>3.1.4 % of councils which has shown improved capacity for planning and monitoring at local level.</t>
  </si>
  <si>
    <t># of Annual plans, LGA Annual Reports</t>
  </si>
  <si>
    <t>ILO</t>
  </si>
  <si>
    <t>3.1.5 Establishment of the Industrial Relations Act</t>
  </si>
  <si>
    <t>Majlis and Presidents Office website</t>
  </si>
  <si>
    <t xml:space="preserve">3.1.6 Key sector indicators required for equitable policies are established and incorporated into monitoring systems for timely use </t>
  </si>
  <si>
    <t xml:space="preserve">3.1.8 # of periodic analytical reports on key indicators and disparities </t>
  </si>
  <si>
    <t>Output 3.2 - By 2020 civil society and vulnerable groups have enhanced capacities to engage, contribute &amp; participate in national development processes</t>
  </si>
  <si>
    <t>3.2.1 Degree of effectiveness of mechanisms/platforms to engage women's groups</t>
  </si>
  <si>
    <t xml:space="preserve">Annual Report, Ministry of Home Affairs
Transparency Maldives website </t>
  </si>
  <si>
    <t>UNDP:
-  Frameworks and dialogue processes engaged for effective and transparent engagement of civil society
-  Legal framework established for freedom of Association
- Enhancing capacities amechanisms for civil society, women and youth to participate in national Development</t>
  </si>
  <si>
    <t>CSOs, Parliament, AGO, Ministry of Home Affairs,LGA</t>
  </si>
  <si>
    <t>UNDP:
$275,000</t>
  </si>
  <si>
    <t>UNDP:
$1,525,000</t>
  </si>
  <si>
    <t>UNDP:
$1,800,000</t>
  </si>
  <si>
    <t>3.2.2 Degree of effectiveness of mechanisms/platforms to engage youth groups</t>
  </si>
  <si>
    <t>3.2.3 Number of women participating as candidates in local and national elections supported by UNDP</t>
  </si>
  <si>
    <t>Output 3.3 - By 2020, mechanisms and frameworks developed to promote inclusive and sustainable growth, economic diversification, social protection and improved employment conditions for vulnerable groups</t>
  </si>
  <si>
    <t>3.3.1 Extent to which policies, systems and/or institutional measures are in place at the national and sub-national levels to generate and strengthen employment and livelihoods.
(Rating scale (1 to 4))</t>
  </si>
  <si>
    <t>Government and institutional records/reports on policy reform, such as national policy papers, published budgets and legislation</t>
  </si>
  <si>
    <t>UNDP:
- Supporting the Development of macroeconomic policies aimed at creation of growth conditions conducive to job generations
-  Supporting the Development of polices to enable investment and business Development
- Development of comprehensive innovative package of services provided towards youth entrepreneurship
- Supporting policy and institutional reform in areas such as Social protection, urbanization
- Support actions aimed at establishing comprehensive implementation of intergovernmental mechanisms and building capacities on issues of migration. Particular focus on development of rights-based approach, enhancing knowledge and awareness, establishing a comprehensive assistance network and building capacities of regional stakeholders
IOM: 
- Support actions aimed at establishing comprehensive implementation of intergovernmental mechanisms and building capacities on issues of migration. Particular focus on development of rights-based approach, enhancing knowledge and awareness, establishing a comprehensive assistance network and building capacities of regional stakeholders
ILO: 
UNICEF:
- Social protection systems strengthened to cover children and adolescents living below poverty line and vulnerable adolescents</t>
  </si>
  <si>
    <t>Ministry of Economic Development, Ministry of Finance, Ministry of Tourism, Presidents Office, Ministry of Youth and Sports, Anti-Human trafficking Steering Committee.</t>
  </si>
  <si>
    <t>UNDP:
$200,000
ILO:
$50,000
UNICEF:
$418,391.08</t>
  </si>
  <si>
    <t>UNDP:
$1,000,000
UNICEF:
$410,679.95</t>
  </si>
  <si>
    <t>UNDP:
$1,200,000
ILO:
$50,000
UNICEF:
$829,071.03</t>
  </si>
  <si>
    <t>3.3.2 No. of new business startups under government’s GetSet initiative that are successful</t>
  </si>
  <si>
    <t xml:space="preserve">Ministry of Economic Development </t>
  </si>
  <si>
    <t xml:space="preserve">3.3.3 Intergovernmental mechanisms established to facilitate effective collaboration between stakeholders over issues specific to migrants, including exploitation. </t>
  </si>
  <si>
    <t>Draft National Action Plan (NAP) and Standard Operating Procedures (SOPs) relating to trafficking in persons</t>
  </si>
  <si>
    <t>Validation of NAP and SOPs by Anti-Human Trafficking  Steering Committee</t>
  </si>
  <si>
    <t>IOM</t>
  </si>
  <si>
    <t>3.3.4 Existence of action plan for implementation and monitoring of National Human Resources Development and Employment Policy</t>
  </si>
  <si>
    <t>National Human Resources Development and Employment Policy submitted to MED</t>
  </si>
  <si>
    <t>Action Plan Document at the...</t>
  </si>
  <si>
    <t>d) Functioning social protection system in place providing services to most disadvantaged children (Index: 1. coordination, 2. targeting 3. monitoring and all three must work)</t>
  </si>
  <si>
    <t>Report, Publication, reviews, assessments</t>
  </si>
  <si>
    <t>Output 3.4 - State institutions and civil society have enhanced capacities to participate in intergovernmental &amp; intragovernmental processes, harmonize international obligations into national policy framework and monitor and report progress</t>
  </si>
  <si>
    <t xml:space="preserve">3.4.1 Extent to which operational institutions have the capacity to support fulfilment of nationally and internationally ratified human rights obligations
(Rating scale (1 to 4)) </t>
  </si>
  <si>
    <t>The International Coordinating Committee for National Human Rights Institutions (ICC)</t>
  </si>
  <si>
    <t xml:space="preserve"> UNDP:
- Operational institutions with the capacity to Support fulfilment of nationally and internationally ratified human rights obligations
UNICEF:
- Supporting reporting obligations of CRC
UNODC:
-  Capacity building/technical assessment and advise for the stregnthening of international coorpoeration mechanims</t>
  </si>
  <si>
    <t>HRCM, MOLG, CSOs</t>
  </si>
  <si>
    <t xml:space="preserve">
UNDP:
$70,000
UNICEF:
$93,142</t>
  </si>
  <si>
    <t xml:space="preserve">
UNDP:
$775,000
UNICEF:
$75,345
UNODC:
$500,000</t>
  </si>
  <si>
    <t xml:space="preserve">
UNDP:
$825,000
UNICEF:
$168,488
UNODC:
$500,000</t>
  </si>
  <si>
    <t>3.4.2 Number of NGOs engaged in inclusive and equitable development for realisation of child rights</t>
  </si>
  <si>
    <t xml:space="preserve">Reports, publications </t>
  </si>
  <si>
    <t>3.4.3 No: of capacity development measures on international coorperation mechanism</t>
  </si>
  <si>
    <t>UNODC</t>
  </si>
  <si>
    <t>UNODC Newsletter; project progress reports</t>
  </si>
  <si>
    <t>Output 3.5 - Governance systems enhanced for improved performance in health care delivery</t>
  </si>
  <si>
    <t>3.5.1 % of achieved core public health capacities required by the International Health Regulations (2005)</t>
  </si>
  <si>
    <t>WHO</t>
  </si>
  <si>
    <t>Member State Report to the World Health Assembly</t>
  </si>
  <si>
    <t xml:space="preserve">WHO:
- Enhancing delivery of and equitable access to quality health services through strengthened governance, which again offers important linkages with all other UNDAF Outcomes. 
-  Support  multisectoral policies, legislation, mechanisms and regulations to promote universal health coverage 
-  Support interventions to prevent, treat and control non-communicable diseases (NCDs) such as cardiovascular disease, cancer, diabetes and chronic respiratory disease. 
-  Support to ensure access to quality essential maternal health care and equitable preventive and curative services. 
- Empower national and local authorities  with core capacities required by the International Health Regulations 2005, including on emergency preparedness and response. </t>
  </si>
  <si>
    <t>MOH, MNDF, HPA,NSPA</t>
  </si>
  <si>
    <t>WHO:
$1,790,847</t>
  </si>
  <si>
    <t>WHO:
$2,020,549</t>
  </si>
  <si>
    <t>WHO:
$3,811,396</t>
  </si>
  <si>
    <t xml:space="preserve">3.5.2 Out of pocket expenditures as % of total health expenditures </t>
  </si>
  <si>
    <t>National Health Accounts Report</t>
  </si>
  <si>
    <t>3.5.3 Relative reduction in overall mortality from cardiovascular diseases, cancers, diabetes, or chronic respiratory diseases</t>
  </si>
  <si>
    <t>Annual NCD Estimates</t>
  </si>
  <si>
    <t>3.5.4 Maternal mortality ratio per 100,000 live births</t>
  </si>
  <si>
    <t>WHO,</t>
  </si>
  <si>
    <t>Maternal mortality estimations by Inter-Agency Group</t>
  </si>
  <si>
    <t>3.5.5 Mechanism available to track effectiveness of Social Protection, disaggregated by sex and age of beneficiaries</t>
  </si>
  <si>
    <t>initiated</t>
  </si>
  <si>
    <t>available</t>
  </si>
  <si>
    <t>\WHO</t>
  </si>
  <si>
    <t>Annual Report, NSPA reviews</t>
  </si>
  <si>
    <t>UNDAF Outcome 1 - Children and Youth</t>
  </si>
  <si>
    <t>Outcome Area 1: Youth and Children</t>
  </si>
  <si>
    <t xml:space="preserve"> Core </t>
  </si>
  <si>
    <t>Outcome 1: Children and youth access equitable, inclusive and quality social services, and have increased opportunities for skills development</t>
  </si>
  <si>
    <t>1.1. % of students passing 5 or more subjects in their secondary school completion examinations</t>
  </si>
  <si>
    <t>48% (2013)</t>
  </si>
  <si>
    <t>60% (2020)</t>
  </si>
  <si>
    <t>MoE Statistics</t>
  </si>
  <si>
    <t>UNICEF, UNESCO, UNFPA and WHO will work to:
- Strengthen institutional capacity to prevent malnutrition and promote child health
- Enhance systems and institutional capacity to provide quality education, advocate for progressive integration of comprehensive education in school curriculum, and strengthen alternative educational systems for the most vulnerable children and adolescents
- Strengthen systems and capacities to prevent, protect and respond to violence against children and adolescents, and to children in conflict with the law
- Enhanced capacity for increased awareness among the adolescents on effects and protection of themselves from use of drugs and substance abuse
- Strengthening capacity for alternative learning opportunities, and support to develop policies on it</t>
  </si>
  <si>
    <t>MoE, MoYS, MoH, MoLG, MoHA, NDA, PIMS</t>
  </si>
  <si>
    <t>1.2. % of children with malnutrition</t>
  </si>
  <si>
    <t>1. 18.9% (2009) Stunted children under five</t>
  </si>
  <si>
    <t>1. &lt; 15%  Stunted (children under 5)</t>
  </si>
  <si>
    <t>DHS, MoH records</t>
  </si>
  <si>
    <t>ii. 10% Wasted children U5 (Weight for height &lt; -2SD)</t>
  </si>
  <si>
    <t>ii. &lt;5% Wasted children U5 (Weight for height &lt; -2SD)</t>
  </si>
  <si>
    <t>core</t>
  </si>
  <si>
    <t>noncore</t>
  </si>
  <si>
    <t>iii. 7% overweight/obese children: baseline</t>
  </si>
  <si>
    <t>iii. &lt; 5 % overweight/obese children</t>
  </si>
  <si>
    <t>previous total by unicef</t>
  </si>
  <si>
    <t xml:space="preserve">iv. 23.5 % overweight/obese adolescents girls aged 15 – 19 years </t>
  </si>
  <si>
    <t xml:space="preserve">iv. &lt; 15 % overweight/obese adolescents girls aged 15 – 19 years </t>
  </si>
  <si>
    <t>1.3. Neonatal mortality rate</t>
  </si>
  <si>
    <t>4 per 1000 live births</t>
  </si>
  <si>
    <t>2 per 1000 live births</t>
  </si>
  <si>
    <t>VRS, MoH records</t>
  </si>
  <si>
    <t xml:space="preserve">1.4. % of atolls with functional child protection system </t>
  </si>
  <si>
    <t xml:space="preserve"> 0 atolls </t>
  </si>
  <si>
    <t xml:space="preserve"> 50% of atolls (10 out of 20 atolls)</t>
  </si>
  <si>
    <t xml:space="preserve">Maldives Child Protection Database (MCPD), DHS, MoLG &amp; PIMS statistics, </t>
  </si>
  <si>
    <t>current total</t>
  </si>
  <si>
    <t>1.5. Adolescent birth rate</t>
  </si>
  <si>
    <t>10 per 1000 women</t>
  </si>
  <si>
    <t>8 per 1000 women</t>
  </si>
  <si>
    <t>DHS, MoH statistics</t>
  </si>
  <si>
    <t>1.6  % children 12 -23 months of age fully immunized for vaccine preventable diseases mandated by the national immunisation schedule</t>
  </si>
  <si>
    <t>i. 93% (national)</t>
  </si>
  <si>
    <t>i. 98% (national)</t>
  </si>
  <si>
    <t>WHO / UNICEF Joint Report</t>
  </si>
  <si>
    <t>ii. 88% (Atolls with low vaccine prevalance)</t>
  </si>
  <si>
    <t>ii. 93% (Atolls with low vaccine prevalance)</t>
  </si>
  <si>
    <t>Output 1.1: By 2020, National and sub-national authorities have enhanced institutional and human capacity to offer equitable and quality child and youth friendly health services, including nutrition, child health, A/YSRH, HIV/AIDS</t>
  </si>
  <si>
    <t>1.1.1.  Proportion of children 6–23 months of age who receive a minimum acceptable diet (apart from breast milk)</t>
  </si>
  <si>
    <t>58% (Proxy IYCF)</t>
  </si>
  <si>
    <t>UNICEF:
- Strengthen institutional capacity to prevent malnutrition and provide comprehensive child nutrition interventions, especially in the regions with high malnutrition rates
- Enhance capacity to develop and revise policies and strategies for  implementation and monitoring of inclusive and equitable child health programmes
UNFPA:
- Work with policy makers and convene civil society actors and religious scholars to remove  legal barriers for young people to realize their reproductive rights and promote gender equality.  
WHO:
- Support to immunization and child health</t>
  </si>
  <si>
    <t>MoH, NGO , MNU</t>
  </si>
  <si>
    <t xml:space="preserve"> UNICEF: $1,057,848.06
UNFPA: $300,000
WHO:
$134,795</t>
  </si>
  <si>
    <t>UNICEF: $1,379,012.41
UNFPA: $150,000
WHO:
$152,084</t>
  </si>
  <si>
    <t>UNICEF: $2,436,860.47
UNFPA: $450,000
WHO:
$286,879</t>
  </si>
  <si>
    <t>1.1.2. %  of health facilities implementing at least 60% of recommended actions in the National Adolescents and Youth Friendly Service Guidelines</t>
  </si>
  <si>
    <t>1.1.3. Health Information System with real time data developed and functioning</t>
  </si>
  <si>
    <t>Not in place</t>
  </si>
  <si>
    <t>Functioning in 30% of public health facilities</t>
  </si>
  <si>
    <t xml:space="preserve">1.1.4. % of facilities delivering comprehensive essential newborn care and care of special/ sick newborn as per facility standard package of services. </t>
  </si>
  <si>
    <t>2% (2014) (proxy data, based on trained staff)</t>
  </si>
  <si>
    <t>60% (with upgraded services and facilities for newborn care)</t>
  </si>
  <si>
    <t>MoH records</t>
  </si>
  <si>
    <t xml:space="preserve">Output 1.2: By 2020, national and sub-national systems have enhanced capacity to deliver quality inclusive education, including enhanced coordination, and efficient monitoring mechanisms for adherence to quality standards </t>
  </si>
  <si>
    <t>1.2.1. % of students (girls and boys) with SEN in mainstream schools having Individual Education Plans</t>
  </si>
  <si>
    <t>IEP in SEN Units 100%; IEP in mainstream schools 0</t>
  </si>
  <si>
    <t>UNICEF:
- Strengthened institutional capacity for implementation and monitoring of child-friendly, inclusive gender sensitive education, including learning achievements
UNFPA:
Advocate and provide policy advice for the progressive integration of comprehensive education in school curriculum, advocate for the establishment of out-of school mechanism for young people to access quality reproductive health information.
UNESCO: 
Technical support and capacity development to:
- Strengthen national capacity to design and implement evidence-based policies, plans and monitoring
- Establish functional national-wide EMIS system
- Finalize the ICT in Education Master Plan; 
- Reinforce the ICT Competency of Teachers in Maldives
- Address key policy gaps in integration of comprehensive sexual reproductive  health education into Life Skills education</t>
  </si>
  <si>
    <t>MoE (including NIE), MNU (FE)</t>
  </si>
  <si>
    <t xml:space="preserve"> UNICEF: $635,620.16
UNESCO: $50,000
UNFPA: $540,000 </t>
  </si>
  <si>
    <t xml:space="preserve">
UNICEF: $1,083,016.69
UNESCO: $350,000</t>
  </si>
  <si>
    <t>UNICEF: $1,718,636.85
UNESCO: $400,000
UNFPA: $540,000</t>
  </si>
  <si>
    <t>1.2.2. % of schools meeting  the minimum Child Friendly Schools standards</t>
  </si>
  <si>
    <t>6%  ( proxy indicator of schools (14) trained on CFBS in 2014)</t>
  </si>
  <si>
    <t>20% increase from baseline</t>
  </si>
  <si>
    <t xml:space="preserve">1.2.3. % of children accessing and learning through alternative education programmes </t>
  </si>
  <si>
    <t>0 (7% OOSC  - Proxy from Net enrollment)</t>
  </si>
  <si>
    <t>20% of the OOSC population (of the baseline 7%)</t>
  </si>
  <si>
    <t>EMIS, MoE records</t>
  </si>
  <si>
    <t>1.2.4. % of students (girls and boys) receiving Life Skills education that adheres to minimum level of international standards through the integrated curriculum</t>
  </si>
  <si>
    <t>i. 22% students receiving LSE</t>
  </si>
  <si>
    <t>i. 100%</t>
  </si>
  <si>
    <t xml:space="preserve">I. UNICEF  </t>
  </si>
  <si>
    <t xml:space="preserve">ii. 10% (UNESCO topics integrated) </t>
  </si>
  <si>
    <t>ii.67%</t>
  </si>
  <si>
    <t>II. UNFPA</t>
  </si>
  <si>
    <t>1.2.5. % of  Preschools that meet the ECE quality standards</t>
  </si>
  <si>
    <t>79% -  (proxy indicator of trained teachers - from Certificate level. Critera will be revised in 2015-2016, &amp; data updated)</t>
  </si>
  <si>
    <t>95% -  (proxy indicator of trained teachers - from Certificate level. Critera will be revised in 2015-2016 &amp; data updated)</t>
  </si>
  <si>
    <t>Output 1.3: By 2020, institutions and communities have enhanced capacities and well coordinated systems to prevent, protect and respond to violence against children, adolescents, and children in conflict with the law</t>
  </si>
  <si>
    <t>1.3.1. A functional coordination mechanism in place at national and Atoll level (Atolls with high prevalence of child abuse)</t>
  </si>
  <si>
    <t xml:space="preserve">i. National - no mechanism in place
ii. Atoll level: not in place </t>
  </si>
  <si>
    <t>i. National - In place
ii. Atoll level: 4 Atolls with mechanisms</t>
  </si>
  <si>
    <t>UNICEF:
- Institutional capacity at national, atoll and community level enhanced to prevent, protect and respond to VAC, CiCWL, and for prevention of drug abuse, by 2020.
- Capacity increased for strengthening monitoring mechanisms at all levels to identify VAC and CiCWL and timeliness and effectiveness of response
- Enhanced capacity for increased awareness among the adolescents on effects and protection of themselves from use of drugs and substance abuse</t>
  </si>
  <si>
    <t>MoLG, JJU, MPS, WDC, AC, IC</t>
  </si>
  <si>
    <t xml:space="preserve"> UNICEF: $634,530.96 </t>
  </si>
  <si>
    <t>UNICEF: $931,521.91</t>
  </si>
  <si>
    <t>UNICEF: $1,566,052.87</t>
  </si>
  <si>
    <t>1.3.2. Diversion options and alternate sentencing systems and mechanisms in place at national and atoll level</t>
  </si>
  <si>
    <t>Established and operational</t>
  </si>
  <si>
    <t>MPS records, MoLG records</t>
  </si>
  <si>
    <t>PGO, MPS, JJU</t>
  </si>
  <si>
    <t>1.3.3. Monitoring mechanisms and data systems available at national and atoll level</t>
  </si>
  <si>
    <t>i. National - In place
ii. Atoll level: In Place</t>
  </si>
  <si>
    <t>MPS records, MoLG records &amp; JJU records</t>
  </si>
  <si>
    <t>1.3.4. Policies/Bills on child protection drafted</t>
  </si>
  <si>
    <t>Policies not in place</t>
  </si>
  <si>
    <t>Three policies / Bills drafted</t>
  </si>
  <si>
    <t>Government Gazette</t>
  </si>
  <si>
    <t>MoLG, MPS, JJU</t>
  </si>
  <si>
    <t>Output 1.4: By 2020, enhanced systems are in place to deliver services for prevention of substance abuse, and to provide rehabilitation, reintegration and after-care for children and youth</t>
  </si>
  <si>
    <t>1.4.1 % of girls and boys with knowledge and skills on substance abuse prevention and safe behaviour</t>
  </si>
  <si>
    <t>To be established</t>
  </si>
  <si>
    <t xml:space="preserve">Increase of 20% </t>
  </si>
  <si>
    <t>NDA Statistics, MoE records</t>
  </si>
  <si>
    <t>UNICEF:
- Enhanced capacity for increased awareness among the adolescents on effects and protection of themselves from use of drugs and substance abuse</t>
  </si>
  <si>
    <t xml:space="preserve">NDA, MoE,JJU, MoYS, MoE, MoLG </t>
  </si>
  <si>
    <t xml:space="preserve"> UNICEF: $100,000 </t>
  </si>
  <si>
    <t>UNICEF: $100,000</t>
  </si>
  <si>
    <t>UNICEF: $200,000</t>
  </si>
  <si>
    <t xml:space="preserve">1.4.2. A mechanism developed for community reintegration of girls and boys who are abusing substances </t>
  </si>
  <si>
    <t>NDA records</t>
  </si>
  <si>
    <t xml:space="preserve">Output 1. 5: By 2020, increased opportunities for  skills development to prepare young people for the labour market, and for sport and recreation,  are in place </t>
  </si>
  <si>
    <t>1.5.1. Percentage of secondary students (girls and boys) who have access to TVET stream</t>
  </si>
  <si>
    <t>F = 435
M = 481</t>
  </si>
  <si>
    <t>Every year:
F = 700
M = 700</t>
  </si>
  <si>
    <t>UNICEF:
Strengthening capacity for alternative learning opportunities
UNESCO:
technical support and capacity development to Review national TVET policy</t>
  </si>
  <si>
    <t>MoE</t>
  </si>
  <si>
    <t xml:space="preserve"> UNICEF: $160,413.13
UNESCO: $25,000 </t>
  </si>
  <si>
    <t>UNICEF: $267,997.25 
UNESCO: $425,000</t>
  </si>
  <si>
    <t>UNICEF: $428,410.38
UNESCO: $450,000</t>
  </si>
  <si>
    <t>1.5.2. Number of young people (Male and Female) enrolled in skills-development education / training programme</t>
  </si>
  <si>
    <t>15 enrolments in internship program, 30 in skills development</t>
  </si>
  <si>
    <t xml:space="preserve">150 enrolments </t>
  </si>
  <si>
    <t>Sector records</t>
  </si>
  <si>
    <t>MoE, MoYS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</si>
</sst>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4" formatCode="&quot;$&quot;#,##0.00"/>
  </numFmts>
  <fonts count="14" x14ac:knownFonts="1">
    <font>
      <sz val="11"/>
      <color theme="1"/>
      <name val="Calibri"/>
      <family val="2"/>
      <scheme val="minor"/>
    </font>
    <font>
      <b/>
      <sz val="10"/>
      <color rgb="FF000000"/>
      <name val="Calibri"/>
      <family val="2"/>
      <scheme val="minor"/>
    </font>
    <font>
      <sz val="10"/>
      <color rgb="FF000000"/>
      <name val="Calibri"/>
      <family val="2"/>
      <scheme val="minor"/>
    </font>
    <font>
      <sz val="10"/>
      <color theme="1"/>
      <name val="Calibri"/>
      <family val="2"/>
      <scheme val="minor"/>
    </font>
    <font>
      <sz val="11"/>
      <color theme="2" tint="-0.499984740745262"/>
      <name val="Calibri"/>
      <family val="2"/>
      <scheme val="minor"/>
    </font>
    <font>
      <sz val="10"/>
      <color theme="2" tint="-0.499984740745262"/>
      <name val="Calibri"/>
      <family val="2"/>
      <scheme val="minor"/>
    </font>
    <font>
      <b/>
      <sz val="10"/>
      <color theme="1"/>
      <name val="Calibri"/>
      <family val="2"/>
      <scheme val="minor"/>
    </font>
    <font>
      <sz val="10"/>
      <name val="Calibri"/>
      <family val="2"/>
      <scheme val="minor"/>
    </font>
    <font>
      <sz val="11"/>
      <color theme="1" tint="0.499984740745262"/>
      <name val="Calibri"/>
      <family val="2"/>
      <scheme val="minor"/>
    </font>
    <font>
      <sz val="10"/>
      <color theme="0" tint="-0.499984740745262"/>
      <name val="Calibri"/>
      <family val="2"/>
      <scheme val="minor"/>
    </font>
    <font>
      <sz val="10"/>
      <color rgb="FFFF0000"/>
      <name val="Calibri"/>
      <family val="2"/>
      <scheme val="minor"/>
    </font>
    <font>
      <b/>
      <sz val="10"/>
      <color theme="2" tint="-0.499984740745262"/>
      <name val="Calibri"/>
      <family val="2"/>
      <scheme val="minor"/>
    </font>
    <font>
      <sz val="11"/>
      <color theme="0" tint="-0.34998626667073579"/>
      <name val="Calibri"/>
      <family val="2"/>
      <scheme val="minor"/>
    </font>
    <font>
      <sz val="11"/>
      <color theme="1" tint="0.249977111117893"/>
      <name val="Calibri"/>
      <family val="2"/>
      <scheme val="minor"/>
    </font>
  </fonts>
  <fills count="10">
    <fill>
      <patternFill patternType="none"/>
    </fill>
    <fill>
      <patternFill patternType="gray125"/>
    </fill>
    <fill>
      <patternFill patternType="solid">
        <fgColor rgb="FFC0C0C0"/>
        <bgColor indexed="64"/>
      </patternFill>
    </fill>
    <fill>
      <patternFill patternType="solid">
        <fgColor rgb="FFCCFFFF"/>
        <bgColor indexed="64"/>
      </patternFill>
    </fill>
    <fill>
      <patternFill patternType="solid">
        <fgColor rgb="FFCCFFCC"/>
        <bgColor indexed="64"/>
      </patternFill>
    </fill>
    <fill>
      <patternFill patternType="solid">
        <fgColor rgb="FFDEEBF6"/>
        <bgColor indexed="64"/>
      </patternFill>
    </fill>
    <fill>
      <patternFill patternType="solid">
        <fgColor rgb="FFE2EFD9"/>
        <bgColor indexed="64"/>
      </patternFill>
    </fill>
    <fill>
      <patternFill patternType="solid">
        <fgColor rgb="FFFFFFFF"/>
        <bgColor indexed="64"/>
      </patternFill>
    </fill>
    <fill>
      <patternFill patternType="solid">
        <fgColor rgb="FFACB9CA"/>
        <bgColor indexed="64"/>
      </patternFill>
    </fill>
    <fill>
      <patternFill patternType="solid">
        <fgColor rgb="FFE9EDF7"/>
        <bgColor indexed="64"/>
      </patternFill>
    </fill>
  </fills>
  <borders count="44">
    <border>
      <left/>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medium">
        <color indexed="64"/>
      </right>
      <top/>
      <bottom/>
      <diagonal/>
    </border>
    <border>
      <left/>
      <right style="thick">
        <color indexed="64"/>
      </right>
      <top/>
      <bottom style="medium">
        <color indexed="64"/>
      </bottom>
      <diagonal/>
    </border>
    <border>
      <left/>
      <right style="thick">
        <color indexed="64"/>
      </right>
      <top/>
      <bottom/>
      <diagonal/>
    </border>
    <border>
      <left/>
      <right style="medium">
        <color indexed="64"/>
      </right>
      <top style="medium">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bottom/>
      <diagonal/>
    </border>
    <border>
      <left style="thin">
        <color indexed="64"/>
      </left>
      <right style="medium">
        <color indexed="64"/>
      </right>
      <top style="thin">
        <color indexed="64"/>
      </top>
      <bottom style="thin">
        <color indexed="64"/>
      </bottom>
      <diagonal/>
    </border>
    <border>
      <left/>
      <right/>
      <top/>
      <bottom style="medium">
        <color rgb="FF000000"/>
      </bottom>
      <diagonal/>
    </border>
    <border>
      <left style="medium">
        <color indexed="64"/>
      </left>
      <right style="medium">
        <color indexed="64"/>
      </right>
      <top style="medium">
        <color rgb="FF000000"/>
      </top>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s>
  <cellStyleXfs count="1">
    <xf numFmtId="0" fontId="0" fillId="0" borderId="0"/>
  </cellStyleXfs>
  <cellXfs count="258">
    <xf numFmtId="0" fontId="0" fillId="0" borderId="0" xfId="0"/>
    <xf numFmtId="0" fontId="1" fillId="2" borderId="2" xfId="0" applyFont="1" applyFill="1" applyBorder="1" applyAlignment="1">
      <alignment vertical="center" wrapText="1"/>
    </xf>
    <xf numFmtId="0" fontId="1" fillId="2" borderId="3" xfId="0" applyFont="1" applyFill="1" applyBorder="1" applyAlignment="1">
      <alignment vertical="center" wrapText="1"/>
    </xf>
    <xf numFmtId="0" fontId="1" fillId="3" borderId="4" xfId="0" applyFont="1" applyFill="1" applyBorder="1" applyAlignment="1">
      <alignment vertical="center" wrapText="1"/>
    </xf>
    <xf numFmtId="0" fontId="1" fillId="3" borderId="5" xfId="0" applyFont="1" applyFill="1" applyBorder="1" applyAlignment="1">
      <alignment vertical="center" wrapText="1"/>
    </xf>
    <xf numFmtId="0" fontId="1" fillId="4"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8" xfId="0" applyFont="1" applyFill="1" applyBorder="1" applyAlignment="1">
      <alignment vertical="center" wrapText="1"/>
    </xf>
    <xf numFmtId="0" fontId="1" fillId="3" borderId="7" xfId="0" applyFont="1" applyFill="1" applyBorder="1" applyAlignment="1">
      <alignment vertical="center" wrapText="1"/>
    </xf>
    <xf numFmtId="0" fontId="2" fillId="0" borderId="11" xfId="0" applyFont="1" applyBorder="1" applyAlignment="1">
      <alignment vertical="center" wrapText="1"/>
    </xf>
    <xf numFmtId="0" fontId="2" fillId="0" borderId="13" xfId="0" applyFont="1" applyBorder="1" applyAlignment="1">
      <alignment vertical="center" wrapText="1"/>
    </xf>
    <xf numFmtId="0" fontId="2" fillId="0" borderId="15" xfId="0" applyFont="1" applyBorder="1" applyAlignment="1">
      <alignment vertical="center" wrapText="1"/>
    </xf>
    <xf numFmtId="0" fontId="2" fillId="0" borderId="19" xfId="0" applyFont="1" applyBorder="1" applyAlignment="1">
      <alignment vertical="center" wrapText="1"/>
    </xf>
    <xf numFmtId="0" fontId="0" fillId="0" borderId="0" xfId="0" applyAlignment="1">
      <alignment horizontal="left"/>
    </xf>
    <xf numFmtId="0" fontId="1" fillId="2" borderId="2" xfId="0" applyFont="1" applyFill="1" applyBorder="1" applyAlignment="1">
      <alignment horizontal="left" vertical="center" wrapText="1"/>
    </xf>
    <xf numFmtId="0" fontId="1" fillId="3" borderId="5" xfId="0" applyFont="1" applyFill="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11" xfId="0" applyFont="1" applyBorder="1" applyAlignment="1">
      <alignment horizontal="left" vertical="center" wrapText="1"/>
    </xf>
    <xf numFmtId="164" fontId="5" fillId="0" borderId="0" xfId="0" applyNumberFormat="1" applyFont="1" applyFill="1" applyBorder="1" applyAlignment="1">
      <alignment horizontal="left" vertical="top"/>
    </xf>
    <xf numFmtId="0" fontId="5" fillId="0" borderId="0" xfId="0" applyFont="1" applyFill="1" applyBorder="1" applyAlignment="1">
      <alignment horizontal="left" vertical="top"/>
    </xf>
    <xf numFmtId="164" fontId="5" fillId="0" borderId="0" xfId="0" applyNumberFormat="1" applyFont="1" applyFill="1" applyBorder="1" applyAlignment="1">
      <alignment vertical="center"/>
    </xf>
    <xf numFmtId="0" fontId="4" fillId="0" borderId="0" xfId="0" applyFont="1" applyAlignment="1">
      <alignment vertical="center"/>
    </xf>
    <xf numFmtId="0" fontId="3" fillId="0" borderId="13" xfId="0" applyFont="1" applyFill="1" applyBorder="1" applyAlignment="1">
      <alignment horizontal="left" vertical="center" wrapText="1"/>
    </xf>
    <xf numFmtId="0" fontId="3" fillId="0" borderId="13" xfId="0" applyFont="1" applyFill="1" applyBorder="1" applyAlignment="1">
      <alignment vertical="top" wrapText="1"/>
    </xf>
    <xf numFmtId="0" fontId="3" fillId="0" borderId="13" xfId="0" applyFont="1" applyFill="1" applyBorder="1" applyAlignment="1">
      <alignment vertical="center" wrapText="1"/>
    </xf>
    <xf numFmtId="0" fontId="3" fillId="0" borderId="11" xfId="0" applyFont="1" applyFill="1" applyBorder="1" applyAlignment="1">
      <alignment horizontal="left" vertical="center" wrapText="1"/>
    </xf>
    <xf numFmtId="0" fontId="3" fillId="0" borderId="11" xfId="0" applyFont="1" applyFill="1" applyBorder="1" applyAlignment="1">
      <alignment vertical="center" wrapText="1"/>
    </xf>
    <xf numFmtId="0" fontId="3" fillId="0" borderId="15" xfId="0" applyFont="1" applyFill="1" applyBorder="1" applyAlignment="1">
      <alignment horizontal="left" vertical="center" wrapText="1"/>
    </xf>
    <xf numFmtId="0" fontId="3" fillId="0" borderId="15" xfId="0" applyFont="1" applyFill="1" applyBorder="1" applyAlignment="1">
      <alignment vertical="center" wrapText="1"/>
    </xf>
    <xf numFmtId="0" fontId="3" fillId="0" borderId="19" xfId="0" applyFont="1" applyFill="1" applyBorder="1" applyAlignment="1">
      <alignment vertical="center" wrapText="1"/>
    </xf>
    <xf numFmtId="0" fontId="3" fillId="0" borderId="19" xfId="0" applyFont="1" applyFill="1" applyBorder="1" applyAlignment="1">
      <alignment horizontal="left" vertical="center" wrapText="1"/>
    </xf>
    <xf numFmtId="0" fontId="1" fillId="0" borderId="0" xfId="0" applyFont="1" applyAlignment="1">
      <alignment vertical="center"/>
    </xf>
    <xf numFmtId="0" fontId="3" fillId="0" borderId="0" xfId="0" applyFont="1"/>
    <xf numFmtId="0" fontId="3" fillId="0" borderId="0" xfId="0" applyFont="1" applyAlignment="1">
      <alignment horizontal="left"/>
    </xf>
    <xf numFmtId="0" fontId="8" fillId="0" borderId="0" xfId="0" applyFont="1" applyAlignment="1">
      <alignment horizontal="left" vertical="center"/>
    </xf>
    <xf numFmtId="164" fontId="9" fillId="0" borderId="0" xfId="0" applyNumberFormat="1" applyFont="1" applyBorder="1"/>
    <xf numFmtId="0" fontId="1" fillId="5" borderId="5" xfId="0" applyFont="1" applyFill="1" applyBorder="1" applyAlignment="1">
      <alignment vertical="center" wrapText="1"/>
    </xf>
    <xf numFmtId="0" fontId="3" fillId="0" borderId="13" xfId="0" applyFont="1" applyBorder="1" applyAlignment="1">
      <alignment vertical="center" wrapText="1"/>
    </xf>
    <xf numFmtId="0" fontId="3" fillId="0" borderId="13" xfId="0" applyFont="1" applyBorder="1" applyAlignment="1">
      <alignment horizontal="left" vertical="center" wrapText="1"/>
    </xf>
    <xf numFmtId="164" fontId="9" fillId="0" borderId="0" xfId="0" applyNumberFormat="1" applyFont="1" applyFill="1" applyBorder="1" applyAlignment="1">
      <alignment horizontal="left" vertical="top"/>
    </xf>
    <xf numFmtId="0" fontId="3" fillId="0" borderId="11" xfId="0" applyFont="1" applyBorder="1" applyAlignment="1">
      <alignment vertical="center" wrapText="1"/>
    </xf>
    <xf numFmtId="0" fontId="3" fillId="0" borderId="11" xfId="0" applyFont="1" applyBorder="1" applyAlignment="1">
      <alignment horizontal="left" vertical="center" wrapText="1"/>
    </xf>
    <xf numFmtId="8" fontId="3" fillId="0" borderId="0" xfId="0" applyNumberFormat="1" applyFont="1" applyBorder="1" applyAlignment="1">
      <alignment horizontal="center" vertical="center" wrapText="1"/>
    </xf>
    <xf numFmtId="9" fontId="3" fillId="0" borderId="11" xfId="0" applyNumberFormat="1" applyFont="1" applyBorder="1" applyAlignment="1">
      <alignment horizontal="left" vertical="center" wrapText="1"/>
    </xf>
    <xf numFmtId="0" fontId="3" fillId="0" borderId="19" xfId="0" applyFont="1" applyBorder="1" applyAlignment="1">
      <alignment vertical="center" wrapText="1"/>
    </xf>
    <xf numFmtId="0" fontId="3" fillId="0" borderId="19" xfId="0" applyFont="1" applyBorder="1" applyAlignment="1">
      <alignment horizontal="left" vertical="center" wrapText="1"/>
    </xf>
    <xf numFmtId="9" fontId="3" fillId="0" borderId="19" xfId="0" applyNumberFormat="1" applyFont="1" applyBorder="1" applyAlignment="1">
      <alignment horizontal="left" vertical="center" wrapText="1"/>
    </xf>
    <xf numFmtId="0" fontId="3" fillId="0" borderId="0" xfId="0" applyFont="1" applyBorder="1" applyAlignment="1">
      <alignment horizontal="center" vertical="center" wrapText="1"/>
    </xf>
    <xf numFmtId="164" fontId="9" fillId="0" borderId="0" xfId="0" applyNumberFormat="1" applyFont="1" applyBorder="1" applyAlignment="1">
      <alignment vertical="center" wrapText="1"/>
    </xf>
    <xf numFmtId="0" fontId="3" fillId="7" borderId="11" xfId="0" applyFont="1" applyFill="1" applyBorder="1" applyAlignment="1">
      <alignment vertical="center" wrapText="1"/>
    </xf>
    <xf numFmtId="164" fontId="3" fillId="0" borderId="0" xfId="0" applyNumberFormat="1" applyFont="1" applyAlignment="1">
      <alignment horizontal="left" vertical="top"/>
    </xf>
    <xf numFmtId="0" fontId="2" fillId="0" borderId="0" xfId="0" applyFont="1" applyBorder="1" applyAlignment="1">
      <alignment horizontal="center" vertical="center" wrapText="1"/>
    </xf>
    <xf numFmtId="0" fontId="2" fillId="0" borderId="11" xfId="0" applyFont="1" applyBorder="1" applyAlignment="1">
      <alignment horizontal="left" vertical="center"/>
    </xf>
    <xf numFmtId="0" fontId="2" fillId="0" borderId="11" xfId="0" applyFont="1" applyBorder="1" applyAlignment="1">
      <alignment vertical="center"/>
    </xf>
    <xf numFmtId="0" fontId="2" fillId="0" borderId="15" xfId="0" applyFont="1" applyBorder="1" applyAlignment="1">
      <alignment horizontal="left" vertical="center"/>
    </xf>
    <xf numFmtId="0" fontId="2" fillId="0" borderId="15" xfId="0" applyFont="1" applyBorder="1" applyAlignment="1">
      <alignment vertical="center"/>
    </xf>
    <xf numFmtId="0" fontId="3" fillId="0" borderId="0" xfId="0" applyFont="1" applyAlignment="1">
      <alignment vertical="center"/>
    </xf>
    <xf numFmtId="164" fontId="5" fillId="0" borderId="0" xfId="0" applyNumberFormat="1" applyFont="1" applyFill="1" applyBorder="1" applyAlignment="1">
      <alignment horizontal="center" vertical="center" wrapText="1"/>
    </xf>
    <xf numFmtId="164" fontId="3" fillId="0" borderId="0" xfId="0" applyNumberFormat="1" applyFont="1" applyFill="1" applyBorder="1" applyAlignment="1">
      <alignment horizontal="center" vertical="top" wrapText="1"/>
    </xf>
    <xf numFmtId="0" fontId="1" fillId="5" borderId="33" xfId="0" applyFont="1" applyFill="1" applyBorder="1" applyAlignment="1">
      <alignment vertical="center" wrapText="1"/>
    </xf>
    <xf numFmtId="0" fontId="1" fillId="5" borderId="5" xfId="0" applyFont="1" applyFill="1" applyBorder="1" applyAlignment="1">
      <alignment horizontal="left" vertical="center" wrapText="1"/>
    </xf>
    <xf numFmtId="0" fontId="1" fillId="6" borderId="5" xfId="0" applyFont="1" applyFill="1" applyBorder="1" applyAlignment="1">
      <alignment vertical="center" wrapText="1"/>
    </xf>
    <xf numFmtId="0" fontId="6" fillId="5" borderId="37" xfId="0" applyFont="1" applyFill="1" applyBorder="1" applyAlignment="1">
      <alignment horizontal="center" vertical="center" wrapText="1"/>
    </xf>
    <xf numFmtId="0" fontId="6" fillId="5" borderId="5" xfId="0" applyFont="1" applyFill="1" applyBorder="1" applyAlignment="1">
      <alignment vertical="center" wrapText="1"/>
    </xf>
    <xf numFmtId="9" fontId="2" fillId="0" borderId="13" xfId="0" applyNumberFormat="1" applyFont="1" applyBorder="1" applyAlignment="1">
      <alignment horizontal="left" vertical="center" wrapText="1"/>
    </xf>
    <xf numFmtId="164" fontId="11" fillId="0" borderId="0" xfId="0" applyNumberFormat="1" applyFont="1" applyBorder="1" applyAlignment="1">
      <alignment horizontal="center" vertical="center" wrapText="1"/>
    </xf>
    <xf numFmtId="9" fontId="2" fillId="0" borderId="11" xfId="0" applyNumberFormat="1" applyFont="1" applyBorder="1" applyAlignment="1">
      <alignment horizontal="left" vertical="center" wrapText="1"/>
    </xf>
    <xf numFmtId="9" fontId="2" fillId="0" borderId="19" xfId="0" applyNumberFormat="1" applyFont="1" applyBorder="1" applyAlignment="1">
      <alignment horizontal="left" vertical="center" wrapText="1"/>
    </xf>
    <xf numFmtId="0" fontId="2" fillId="0" borderId="13" xfId="0" applyFont="1" applyBorder="1" applyAlignment="1">
      <alignment vertical="center"/>
    </xf>
    <xf numFmtId="0" fontId="5" fillId="0" borderId="0" xfId="0" applyFont="1" applyBorder="1" applyAlignment="1">
      <alignment horizontal="center" vertical="center" wrapText="1"/>
    </xf>
    <xf numFmtId="0" fontId="5" fillId="0" borderId="0" xfId="0" applyFont="1" applyBorder="1" applyAlignment="1">
      <alignment horizontal="left" vertical="center" wrapText="1"/>
    </xf>
    <xf numFmtId="9" fontId="2" fillId="0" borderId="13" xfId="0" applyNumberFormat="1" applyFont="1" applyBorder="1" applyAlignment="1">
      <alignment horizontal="left" vertical="center"/>
    </xf>
    <xf numFmtId="9" fontId="2" fillId="0" borderId="11" xfId="0" applyNumberFormat="1" applyFont="1" applyBorder="1" applyAlignment="1">
      <alignment horizontal="left" vertical="center"/>
    </xf>
    <xf numFmtId="0" fontId="2" fillId="0" borderId="15" xfId="0" applyFont="1" applyBorder="1" applyAlignment="1">
      <alignment horizontal="left" vertical="center" wrapText="1"/>
    </xf>
    <xf numFmtId="0" fontId="5" fillId="0" borderId="0" xfId="0" applyFont="1" applyAlignment="1">
      <alignment vertical="center"/>
    </xf>
    <xf numFmtId="0" fontId="3" fillId="9" borderId="0" xfId="0" applyFont="1" applyFill="1" applyAlignment="1">
      <alignment vertical="top"/>
    </xf>
    <xf numFmtId="0" fontId="12" fillId="0" borderId="0" xfId="0" applyFont="1" applyBorder="1" applyAlignment="1">
      <alignment horizontal="left" vertical="top"/>
    </xf>
    <xf numFmtId="0" fontId="13" fillId="0" borderId="0" xfId="0" applyFont="1" applyBorder="1" applyAlignment="1">
      <alignment horizontal="left" vertical="top"/>
    </xf>
    <xf numFmtId="164" fontId="13" fillId="0" borderId="0" xfId="0" applyNumberFormat="1" applyFont="1" applyBorder="1" applyAlignment="1">
      <alignment horizontal="left" vertical="top"/>
    </xf>
    <xf numFmtId="0" fontId="1" fillId="5" borderId="37" xfId="0" applyFont="1" applyFill="1" applyBorder="1" applyAlignment="1">
      <alignment vertical="center" wrapText="1"/>
    </xf>
    <xf numFmtId="8" fontId="6" fillId="0" borderId="0" xfId="0" applyNumberFormat="1" applyFont="1" applyBorder="1" applyAlignment="1">
      <alignment horizontal="center" vertical="center"/>
    </xf>
    <xf numFmtId="164" fontId="12" fillId="0" borderId="0" xfId="0" applyNumberFormat="1" applyFont="1" applyBorder="1" applyAlignment="1">
      <alignment horizontal="left" vertical="top"/>
    </xf>
    <xf numFmtId="0" fontId="3" fillId="0" borderId="15" xfId="0" applyFont="1" applyBorder="1" applyAlignment="1">
      <alignment vertical="center" wrapText="1"/>
    </xf>
    <xf numFmtId="0" fontId="3" fillId="0" borderId="15" xfId="0" applyFont="1" applyBorder="1" applyAlignment="1">
      <alignment horizontal="left" vertical="center" wrapText="1"/>
    </xf>
    <xf numFmtId="0" fontId="3" fillId="0" borderId="0" xfId="0" applyFont="1" applyBorder="1" applyAlignment="1">
      <alignment horizontal="left" vertical="center" wrapText="1"/>
    </xf>
    <xf numFmtId="8" fontId="12" fillId="0" borderId="0" xfId="0" applyNumberFormat="1" applyFont="1" applyBorder="1" applyAlignment="1">
      <alignment horizontal="left" vertical="top"/>
    </xf>
    <xf numFmtId="9" fontId="3" fillId="0" borderId="13" xfId="0" applyNumberFormat="1" applyFont="1" applyBorder="1" applyAlignment="1">
      <alignment horizontal="left" vertical="center" wrapText="1"/>
    </xf>
    <xf numFmtId="0" fontId="2" fillId="0" borderId="13" xfId="0" applyFont="1" applyBorder="1" applyAlignment="1">
      <alignment horizontal="left" vertical="center"/>
    </xf>
    <xf numFmtId="0" fontId="3" fillId="0" borderId="13" xfId="0" applyFont="1" applyBorder="1" applyAlignment="1">
      <alignment vertical="center"/>
    </xf>
    <xf numFmtId="0" fontId="3" fillId="0" borderId="12" xfId="0" applyFont="1" applyBorder="1" applyAlignment="1">
      <alignment vertical="center" wrapText="1"/>
    </xf>
    <xf numFmtId="0" fontId="2" fillId="0" borderId="13" xfId="0" applyFont="1" applyBorder="1" applyAlignment="1">
      <alignment horizontal="center" vertical="center" wrapText="1"/>
    </xf>
    <xf numFmtId="0" fontId="2" fillId="0" borderId="0" xfId="0" applyFont="1" applyBorder="1" applyAlignment="1">
      <alignment horizontal="left" vertical="center" wrapText="1"/>
    </xf>
    <xf numFmtId="0" fontId="3" fillId="0" borderId="38" xfId="0" applyFont="1" applyBorder="1" applyAlignment="1">
      <alignment vertical="center" wrapText="1"/>
    </xf>
    <xf numFmtId="0" fontId="2" fillId="0" borderId="15" xfId="0" applyFont="1" applyBorder="1" applyAlignment="1">
      <alignment horizontal="center" vertical="center" wrapText="1"/>
    </xf>
    <xf numFmtId="0" fontId="12" fillId="0" borderId="0" xfId="0" applyFont="1" applyFill="1" applyBorder="1" applyAlignment="1">
      <alignment horizontal="left" vertical="top"/>
    </xf>
    <xf numFmtId="0" fontId="6" fillId="0" borderId="16"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2" fillId="0" borderId="21"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3" xfId="0" applyFont="1" applyBorder="1" applyAlignment="1">
      <alignment horizontal="left" vertical="top" wrapText="1"/>
    </xf>
    <xf numFmtId="0" fontId="2" fillId="0" borderId="19" xfId="0" applyFont="1" applyBorder="1" applyAlignment="1">
      <alignment horizontal="left" vertical="top" wrapText="1"/>
    </xf>
    <xf numFmtId="0" fontId="2" fillId="0" borderId="16" xfId="0" applyFont="1" applyBorder="1" applyAlignment="1">
      <alignment horizontal="left" vertical="center" wrapText="1"/>
    </xf>
    <xf numFmtId="0" fontId="2" fillId="0" borderId="18" xfId="0" applyFont="1" applyBorder="1" applyAlignment="1">
      <alignment horizontal="left" vertical="center" wrapText="1"/>
    </xf>
    <xf numFmtId="0" fontId="1" fillId="2" borderId="1" xfId="0" applyFont="1" applyFill="1" applyBorder="1" applyAlignment="1">
      <alignment vertical="center" wrapText="1"/>
    </xf>
    <xf numFmtId="0" fontId="1" fillId="2" borderId="2" xfId="0" applyFont="1" applyFill="1" applyBorder="1" applyAlignment="1">
      <alignment vertical="center" wrapText="1"/>
    </xf>
    <xf numFmtId="0" fontId="1" fillId="3" borderId="9" xfId="0" applyFont="1" applyFill="1" applyBorder="1" applyAlignment="1">
      <alignment horizontal="center" vertical="center" wrapText="1"/>
    </xf>
    <xf numFmtId="0" fontId="1" fillId="3" borderId="10" xfId="0" applyFont="1" applyFill="1" applyBorder="1" applyAlignment="1">
      <alignment horizontal="center" vertical="center" wrapText="1"/>
    </xf>
    <xf numFmtId="8" fontId="3" fillId="0" borderId="13" xfId="0" applyNumberFormat="1" applyFont="1" applyFill="1" applyBorder="1" applyAlignment="1">
      <alignment horizontal="center" vertical="center" wrapText="1"/>
    </xf>
    <xf numFmtId="0" fontId="3" fillId="0" borderId="19" xfId="0" applyFont="1" applyFill="1" applyBorder="1" applyAlignment="1">
      <alignment horizontal="center" vertical="center" wrapText="1"/>
    </xf>
    <xf numFmtId="0" fontId="2" fillId="0" borderId="17" xfId="0" applyFont="1" applyBorder="1" applyAlignment="1">
      <alignment horizontal="left" vertical="center" wrapText="1"/>
    </xf>
    <xf numFmtId="0" fontId="1" fillId="0" borderId="12" xfId="0" applyFont="1" applyBorder="1" applyAlignment="1">
      <alignment horizontal="left" vertical="center" wrapText="1"/>
    </xf>
    <xf numFmtId="0" fontId="1" fillId="0" borderId="27" xfId="0" applyFont="1" applyBorder="1" applyAlignment="1">
      <alignment horizontal="left" vertical="center" wrapText="1"/>
    </xf>
    <xf numFmtId="0" fontId="1" fillId="0" borderId="28" xfId="0" applyFont="1" applyBorder="1" applyAlignment="1">
      <alignment horizontal="left" vertical="center" wrapText="1"/>
    </xf>
    <xf numFmtId="6" fontId="3" fillId="0" borderId="14"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21" xfId="0" applyFont="1" applyFill="1" applyBorder="1" applyAlignment="1">
      <alignment horizontal="left" vertical="top" wrapText="1"/>
    </xf>
    <xf numFmtId="0" fontId="3" fillId="0" borderId="22" xfId="0" applyFont="1" applyFill="1" applyBorder="1" applyAlignment="1">
      <alignment horizontal="left" vertical="top" wrapText="1"/>
    </xf>
    <xf numFmtId="0" fontId="2" fillId="0" borderId="23"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4" xfId="0" applyFont="1" applyBorder="1" applyAlignment="1">
      <alignment horizontal="center" vertical="center" wrapText="1"/>
    </xf>
    <xf numFmtId="0" fontId="3" fillId="0" borderId="25" xfId="0" applyFont="1" applyFill="1" applyBorder="1" applyAlignment="1">
      <alignment horizontal="left" vertical="top" wrapText="1"/>
    </xf>
    <xf numFmtId="0" fontId="7" fillId="0" borderId="21"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6" xfId="0" applyFont="1" applyBorder="1" applyAlignment="1">
      <alignment horizontal="center" vertical="center" wrapText="1"/>
    </xf>
    <xf numFmtId="0" fontId="2" fillId="0" borderId="11" xfId="0" applyFont="1" applyBorder="1" applyAlignment="1">
      <alignment horizontal="left" vertical="top" wrapText="1"/>
    </xf>
    <xf numFmtId="0" fontId="3" fillId="0" borderId="16" xfId="0" applyFont="1" applyBorder="1" applyAlignment="1">
      <alignment horizontal="left" vertical="center" wrapText="1"/>
    </xf>
    <xf numFmtId="0" fontId="3" fillId="0" borderId="18" xfId="0" applyFont="1" applyBorder="1" applyAlignment="1">
      <alignment horizontal="left" vertical="center" wrapText="1"/>
    </xf>
    <xf numFmtId="0" fontId="3" fillId="0" borderId="17" xfId="0" applyFont="1" applyBorder="1" applyAlignment="1">
      <alignment horizontal="left" vertical="center" wrapText="1"/>
    </xf>
    <xf numFmtId="0" fontId="3" fillId="0" borderId="21" xfId="0" applyFont="1" applyBorder="1" applyAlignment="1">
      <alignment horizontal="left" vertical="top" wrapText="1"/>
    </xf>
    <xf numFmtId="0" fontId="3" fillId="0" borderId="25" xfId="0" applyFont="1" applyBorder="1" applyAlignment="1">
      <alignment horizontal="left" vertical="top" wrapText="1"/>
    </xf>
    <xf numFmtId="0" fontId="3" fillId="0" borderId="22" xfId="0" applyFont="1" applyBorder="1" applyAlignment="1">
      <alignment horizontal="left" vertical="top" wrapText="1"/>
    </xf>
    <xf numFmtId="0" fontId="3" fillId="0" borderId="21"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1" xfId="0" applyFont="1" applyBorder="1" applyAlignment="1">
      <alignment horizontal="center" vertical="top" wrapText="1"/>
    </xf>
    <xf numFmtId="0" fontId="3" fillId="0" borderId="25" xfId="0" applyFont="1" applyBorder="1" applyAlignment="1">
      <alignment horizontal="center" vertical="top" wrapText="1"/>
    </xf>
    <xf numFmtId="0" fontId="3" fillId="0" borderId="22" xfId="0" applyFont="1" applyBorder="1" applyAlignment="1">
      <alignment horizontal="center" vertical="top" wrapText="1"/>
    </xf>
    <xf numFmtId="0" fontId="3" fillId="0" borderId="12" xfId="0" applyFont="1" applyBorder="1" applyAlignment="1">
      <alignment horizontal="left" vertical="center" wrapText="1"/>
    </xf>
    <xf numFmtId="0" fontId="3" fillId="0" borderId="27" xfId="0" applyFont="1" applyBorder="1" applyAlignment="1">
      <alignment horizontal="left" vertical="center" wrapText="1"/>
    </xf>
    <xf numFmtId="0" fontId="3" fillId="0" borderId="28" xfId="0" applyFont="1" applyBorder="1" applyAlignment="1">
      <alignment horizontal="left" vertical="center" wrapText="1"/>
    </xf>
    <xf numFmtId="0" fontId="3" fillId="0" borderId="13" xfId="0" applyFont="1" applyBorder="1" applyAlignment="1">
      <alignment horizontal="left" vertical="top" wrapText="1"/>
    </xf>
    <xf numFmtId="0" fontId="3" fillId="0" borderId="11" xfId="0" applyFont="1" applyBorder="1" applyAlignment="1">
      <alignment horizontal="left" vertical="top" wrapText="1"/>
    </xf>
    <xf numFmtId="0" fontId="3" fillId="0" borderId="19" xfId="0" applyFont="1" applyBorder="1" applyAlignment="1">
      <alignment horizontal="left" vertical="top" wrapText="1"/>
    </xf>
    <xf numFmtId="0" fontId="3" fillId="0" borderId="1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3" xfId="0" applyFont="1" applyFill="1" applyBorder="1" applyAlignment="1">
      <alignment horizontal="left" vertical="top" wrapText="1"/>
    </xf>
    <xf numFmtId="0" fontId="3" fillId="0" borderId="11"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11"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1" fillId="6" borderId="29" xfId="0" applyFont="1" applyFill="1" applyBorder="1" applyAlignment="1">
      <alignment horizontal="center" vertical="center" wrapText="1"/>
    </xf>
    <xf numFmtId="0" fontId="1" fillId="6" borderId="33" xfId="0" applyFont="1" applyFill="1" applyBorder="1" applyAlignment="1">
      <alignment horizontal="center" vertical="center" wrapText="1"/>
    </xf>
    <xf numFmtId="0" fontId="1" fillId="5" borderId="29" xfId="0" applyFont="1" applyFill="1" applyBorder="1" applyAlignment="1">
      <alignment vertical="center" wrapText="1"/>
    </xf>
    <xf numFmtId="0" fontId="1" fillId="5" borderId="33" xfId="0" applyFont="1" applyFill="1" applyBorder="1" applyAlignment="1">
      <alignment vertical="center" wrapText="1"/>
    </xf>
    <xf numFmtId="0" fontId="1" fillId="5" borderId="30" xfId="0" applyFont="1" applyFill="1" applyBorder="1" applyAlignment="1">
      <alignment horizontal="center" vertical="center" wrapText="1"/>
    </xf>
    <xf numFmtId="0" fontId="1" fillId="5" borderId="31" xfId="0" applyFont="1" applyFill="1" applyBorder="1" applyAlignment="1">
      <alignment horizontal="center" vertical="center" wrapText="1"/>
    </xf>
    <xf numFmtId="0" fontId="1" fillId="5" borderId="32" xfId="0" applyFont="1" applyFill="1" applyBorder="1" applyAlignment="1">
      <alignment horizontal="center" vertical="center" wrapText="1"/>
    </xf>
    <xf numFmtId="8" fontId="3" fillId="0" borderId="13" xfId="0" applyNumberFormat="1" applyFont="1" applyBorder="1" applyAlignment="1">
      <alignment horizontal="center" vertical="center" wrapText="1"/>
    </xf>
    <xf numFmtId="8" fontId="3" fillId="0" borderId="11" xfId="0" applyNumberFormat="1" applyFont="1" applyBorder="1" applyAlignment="1">
      <alignment horizontal="center" vertical="center" wrapText="1"/>
    </xf>
    <xf numFmtId="8" fontId="3" fillId="0" borderId="19" xfId="0" applyNumberFormat="1" applyFont="1" applyBorder="1" applyAlignment="1">
      <alignment horizontal="center" vertical="center" wrapText="1"/>
    </xf>
    <xf numFmtId="8" fontId="3" fillId="0" borderId="14" xfId="0" applyNumberFormat="1" applyFont="1" applyBorder="1" applyAlignment="1">
      <alignment horizontal="center" vertical="center" wrapText="1"/>
    </xf>
    <xf numFmtId="8" fontId="3" fillId="0" borderId="34" xfId="0" applyNumberFormat="1" applyFont="1" applyBorder="1" applyAlignment="1">
      <alignment horizontal="center" vertical="center" wrapText="1"/>
    </xf>
    <xf numFmtId="8" fontId="3" fillId="0" borderId="20" xfId="0" applyNumberFormat="1" applyFont="1" applyBorder="1" applyAlignment="1">
      <alignment horizontal="center" vertical="center" wrapText="1"/>
    </xf>
    <xf numFmtId="0" fontId="1" fillId="5" borderId="29" xfId="0" applyFont="1" applyFill="1" applyBorder="1" applyAlignment="1">
      <alignment horizontal="left" vertical="center" wrapText="1"/>
    </xf>
    <xf numFmtId="0" fontId="1" fillId="5" borderId="33" xfId="0" applyFont="1" applyFill="1" applyBorder="1" applyAlignment="1">
      <alignment horizontal="left" vertical="center" wrapText="1"/>
    </xf>
    <xf numFmtId="0" fontId="1" fillId="0" borderId="12" xfId="0" applyFont="1" applyBorder="1" applyAlignment="1">
      <alignment vertical="center" wrapText="1"/>
    </xf>
    <xf numFmtId="0" fontId="1" fillId="0" borderId="27" xfId="0" applyFont="1" applyBorder="1" applyAlignment="1">
      <alignment vertical="center" wrapText="1"/>
    </xf>
    <xf numFmtId="0" fontId="1" fillId="0" borderId="38" xfId="0" applyFont="1" applyBorder="1" applyAlignment="1">
      <alignment vertical="center" wrapText="1"/>
    </xf>
    <xf numFmtId="0" fontId="3" fillId="0" borderId="13" xfId="0" applyFont="1" applyFill="1" applyBorder="1" applyAlignment="1">
      <alignment vertical="center" wrapText="1"/>
    </xf>
    <xf numFmtId="0" fontId="3" fillId="0" borderId="11" xfId="0" applyFont="1" applyFill="1" applyBorder="1" applyAlignment="1">
      <alignment vertical="center" wrapText="1"/>
    </xf>
    <xf numFmtId="0" fontId="3" fillId="0" borderId="15" xfId="0" applyFont="1" applyFill="1" applyBorder="1" applyAlignment="1">
      <alignment vertical="center" wrapText="1"/>
    </xf>
    <xf numFmtId="0" fontId="2" fillId="0" borderId="13" xfId="0" applyFont="1" applyBorder="1" applyAlignment="1">
      <alignment vertical="center" wrapText="1"/>
    </xf>
    <xf numFmtId="0" fontId="2" fillId="0" borderId="11" xfId="0" applyFont="1" applyBorder="1" applyAlignment="1">
      <alignment vertical="center" wrapText="1"/>
    </xf>
    <xf numFmtId="0" fontId="2" fillId="0" borderId="15" xfId="0" applyFont="1" applyBorder="1" applyAlignment="1">
      <alignment vertical="center" wrapText="1"/>
    </xf>
    <xf numFmtId="0" fontId="2"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3" xfId="0" applyFont="1" applyBorder="1" applyAlignment="1">
      <alignment horizontal="left" vertical="center" wrapText="1"/>
    </xf>
    <xf numFmtId="0" fontId="2" fillId="0" borderId="11" xfId="0" applyFont="1" applyBorder="1" applyAlignment="1">
      <alignment horizontal="left" vertical="center" wrapText="1"/>
    </xf>
    <xf numFmtId="0" fontId="2" fillId="0" borderId="19" xfId="0" applyFont="1" applyBorder="1" applyAlignment="1">
      <alignment horizontal="left" vertical="center" wrapText="1"/>
    </xf>
    <xf numFmtId="0" fontId="2" fillId="0" borderId="19" xfId="0" applyFont="1" applyBorder="1" applyAlignment="1">
      <alignment horizontal="center" vertical="center" wrapText="1"/>
    </xf>
    <xf numFmtId="0" fontId="3" fillId="0" borderId="13" xfId="0" applyFont="1" applyFill="1" applyBorder="1" applyAlignment="1">
      <alignment horizontal="center" vertical="top" wrapText="1"/>
    </xf>
    <xf numFmtId="0" fontId="3" fillId="0" borderId="11" xfId="0" applyFont="1" applyFill="1" applyBorder="1" applyAlignment="1">
      <alignment horizontal="center" vertical="top" wrapText="1"/>
    </xf>
    <xf numFmtId="0" fontId="3" fillId="0" borderId="19" xfId="0" applyFont="1" applyFill="1" applyBorder="1" applyAlignment="1">
      <alignment horizontal="center" vertical="top" wrapText="1"/>
    </xf>
    <xf numFmtId="0" fontId="2" fillId="0" borderId="13" xfId="0" applyFont="1" applyBorder="1" applyAlignment="1">
      <alignment horizontal="center" vertical="top" wrapText="1"/>
    </xf>
    <xf numFmtId="0" fontId="2" fillId="0" borderId="11" xfId="0" applyFont="1" applyBorder="1" applyAlignment="1">
      <alignment horizontal="center" vertical="top" wrapText="1"/>
    </xf>
    <xf numFmtId="0" fontId="2" fillId="0" borderId="19" xfId="0" applyFont="1" applyBorder="1" applyAlignment="1">
      <alignment horizontal="center" vertical="top" wrapText="1"/>
    </xf>
    <xf numFmtId="0" fontId="2" fillId="0" borderId="14" xfId="0" applyFont="1" applyBorder="1" applyAlignment="1">
      <alignment horizontal="center" vertical="top" wrapText="1"/>
    </xf>
    <xf numFmtId="0" fontId="2" fillId="0" borderId="34" xfId="0" applyFont="1" applyBorder="1" applyAlignment="1">
      <alignment horizontal="center" vertical="top" wrapText="1"/>
    </xf>
    <xf numFmtId="0" fontId="2" fillId="0" borderId="20" xfId="0" applyFont="1" applyBorder="1" applyAlignment="1">
      <alignment horizontal="center" vertical="top" wrapText="1"/>
    </xf>
    <xf numFmtId="0" fontId="2" fillId="0" borderId="12" xfId="0" applyFont="1" applyBorder="1" applyAlignment="1">
      <alignment horizontal="left" vertical="center" wrapText="1"/>
    </xf>
    <xf numFmtId="0" fontId="2" fillId="0" borderId="27" xfId="0" applyFont="1" applyBorder="1" applyAlignment="1">
      <alignment horizontal="left" vertical="center" wrapText="1"/>
    </xf>
    <xf numFmtId="0" fontId="2" fillId="0" borderId="28" xfId="0" applyFont="1" applyBorder="1" applyAlignment="1">
      <alignment horizontal="left" vertical="center" wrapText="1"/>
    </xf>
    <xf numFmtId="0" fontId="2" fillId="0" borderId="20" xfId="0" applyFont="1" applyBorder="1" applyAlignment="1">
      <alignment horizontal="center" vertical="center" wrapText="1"/>
    </xf>
    <xf numFmtId="0" fontId="3" fillId="0" borderId="13"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1" fillId="8" borderId="35" xfId="0" applyFont="1" applyFill="1" applyBorder="1" applyAlignment="1">
      <alignment vertical="center"/>
    </xf>
    <xf numFmtId="0" fontId="1" fillId="5" borderId="36" xfId="0" applyFont="1" applyFill="1" applyBorder="1" applyAlignment="1">
      <alignment horizontal="center" vertical="center" wrapText="1"/>
    </xf>
    <xf numFmtId="0" fontId="1" fillId="5" borderId="33" xfId="0" applyFont="1" applyFill="1" applyBorder="1" applyAlignment="1">
      <alignment horizontal="center" vertical="center" wrapText="1"/>
    </xf>
    <xf numFmtId="0" fontId="1" fillId="0" borderId="28" xfId="0" applyFont="1" applyBorder="1" applyAlignment="1">
      <alignment vertical="center" wrapText="1"/>
    </xf>
    <xf numFmtId="164" fontId="1" fillId="0" borderId="13" xfId="0" applyNumberFormat="1" applyFont="1" applyBorder="1" applyAlignment="1">
      <alignment horizontal="center" vertical="center" wrapText="1"/>
    </xf>
    <xf numFmtId="164" fontId="1" fillId="0" borderId="11" xfId="0" applyNumberFormat="1" applyFont="1" applyBorder="1" applyAlignment="1">
      <alignment horizontal="center" vertical="center" wrapText="1"/>
    </xf>
    <xf numFmtId="164" fontId="1" fillId="0" borderId="19" xfId="0" applyNumberFormat="1" applyFont="1" applyBorder="1" applyAlignment="1">
      <alignment horizontal="center" vertical="center" wrapText="1"/>
    </xf>
    <xf numFmtId="164" fontId="1" fillId="0" borderId="14" xfId="0" applyNumberFormat="1" applyFont="1" applyBorder="1" applyAlignment="1">
      <alignment horizontal="center" vertical="center" wrapText="1"/>
    </xf>
    <xf numFmtId="164" fontId="1" fillId="0" borderId="34" xfId="0" applyNumberFormat="1" applyFont="1" applyBorder="1" applyAlignment="1">
      <alignment horizontal="center" vertical="center" wrapText="1"/>
    </xf>
    <xf numFmtId="164" fontId="1" fillId="0" borderId="20" xfId="0" applyNumberFormat="1" applyFont="1" applyBorder="1" applyAlignment="1">
      <alignment horizontal="center" vertical="center"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12" xfId="0" applyFont="1" applyBorder="1" applyAlignment="1">
      <alignment vertical="center" wrapText="1"/>
    </xf>
    <xf numFmtId="0" fontId="2" fillId="0" borderId="38" xfId="0" applyFont="1" applyBorder="1" applyAlignment="1">
      <alignment vertical="center" wrapText="1"/>
    </xf>
    <xf numFmtId="0" fontId="2" fillId="0" borderId="43" xfId="0" applyFont="1" applyBorder="1" applyAlignment="1">
      <alignment horizontal="left" vertical="center" wrapText="1"/>
    </xf>
    <xf numFmtId="0" fontId="2" fillId="0" borderId="25" xfId="0" applyFont="1" applyBorder="1" applyAlignment="1">
      <alignment horizontal="left" vertical="top" wrapText="1"/>
    </xf>
    <xf numFmtId="0" fontId="3" fillId="0" borderId="21" xfId="0" applyFont="1" applyBorder="1" applyAlignment="1">
      <alignment horizontal="left" vertical="center" wrapText="1"/>
    </xf>
    <xf numFmtId="0" fontId="3" fillId="0" borderId="25"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6" xfId="0" applyFont="1" applyBorder="1" applyAlignment="1">
      <alignment horizontal="left" vertical="center" wrapText="1"/>
    </xf>
    <xf numFmtId="0" fontId="3" fillId="0" borderId="24" xfId="0" applyFont="1" applyBorder="1" applyAlignment="1">
      <alignment horizontal="left" vertical="center" wrapText="1"/>
    </xf>
    <xf numFmtId="0" fontId="2" fillId="0" borderId="25" xfId="0" applyFont="1" applyBorder="1" applyAlignment="1">
      <alignment horizontal="left" vertical="center" wrapText="1"/>
    </xf>
    <xf numFmtId="0" fontId="3" fillId="0" borderId="11" xfId="0" applyFont="1" applyBorder="1" applyAlignment="1">
      <alignment vertical="center" wrapText="1"/>
    </xf>
    <xf numFmtId="0" fontId="3" fillId="0" borderId="15" xfId="0" applyFont="1" applyBorder="1" applyAlignment="1">
      <alignment vertical="center" wrapText="1"/>
    </xf>
    <xf numFmtId="0" fontId="3" fillId="0" borderId="15" xfId="0" applyFont="1" applyBorder="1" applyAlignment="1">
      <alignment horizontal="left" vertical="top" wrapText="1"/>
    </xf>
    <xf numFmtId="0" fontId="1" fillId="5" borderId="42" xfId="0" applyFont="1" applyFill="1" applyBorder="1" applyAlignment="1">
      <alignment vertical="center" wrapText="1"/>
    </xf>
    <xf numFmtId="0" fontId="1" fillId="5" borderId="41" xfId="0" applyFont="1" applyFill="1" applyBorder="1" applyAlignment="1">
      <alignment horizontal="center" vertical="center" wrapText="1"/>
    </xf>
    <xf numFmtId="0" fontId="6" fillId="0" borderId="16" xfId="0" applyFont="1" applyBorder="1" applyAlignment="1">
      <alignment horizontal="left" vertical="center" wrapText="1"/>
    </xf>
    <xf numFmtId="0" fontId="6" fillId="0" borderId="18" xfId="0" applyFont="1" applyBorder="1" applyAlignment="1">
      <alignment horizontal="left" vertical="center" wrapText="1"/>
    </xf>
    <xf numFmtId="0" fontId="6" fillId="0" borderId="17" xfId="0" applyFont="1" applyBorder="1" applyAlignment="1">
      <alignment horizontal="left" vertical="center" wrapText="1"/>
    </xf>
    <xf numFmtId="8" fontId="6" fillId="0" borderId="13" xfId="0" applyNumberFormat="1" applyFont="1" applyBorder="1" applyAlignment="1">
      <alignment horizontal="center" vertical="center"/>
    </xf>
    <xf numFmtId="8" fontId="6" fillId="0" borderId="11" xfId="0" applyNumberFormat="1" applyFont="1" applyBorder="1" applyAlignment="1">
      <alignment horizontal="center" vertical="center"/>
    </xf>
    <xf numFmtId="8" fontId="6" fillId="0" borderId="15" xfId="0" applyNumberFormat="1" applyFont="1" applyBorder="1" applyAlignment="1">
      <alignment horizontal="center" vertical="center"/>
    </xf>
    <xf numFmtId="8" fontId="6" fillId="0" borderId="14" xfId="0" applyNumberFormat="1" applyFont="1" applyBorder="1" applyAlignment="1">
      <alignment horizontal="center" vertical="center"/>
    </xf>
    <xf numFmtId="8" fontId="6" fillId="0" borderId="34" xfId="0" applyNumberFormat="1" applyFont="1" applyBorder="1" applyAlignment="1">
      <alignment horizontal="center" vertical="center"/>
    </xf>
    <xf numFmtId="8" fontId="6" fillId="0" borderId="39" xfId="0" applyNumberFormat="1" applyFont="1" applyBorder="1" applyAlignment="1">
      <alignment horizontal="center" vertical="center"/>
    </xf>
    <xf numFmtId="0" fontId="1" fillId="9" borderId="0" xfId="0" applyFont="1" applyFill="1" applyAlignment="1">
      <alignment horizontal="center" vertical="center" wrapText="1"/>
    </xf>
    <xf numFmtId="0" fontId="3" fillId="9" borderId="0" xfId="0" applyFont="1" applyFill="1" applyAlignment="1">
      <alignment vertical="top" wrapText="1"/>
    </xf>
    <xf numFmtId="0" fontId="1" fillId="8" borderId="40" xfId="0" applyFont="1" applyFill="1" applyBorder="1" applyAlignment="1">
      <alignment vertical="center"/>
    </xf>
    <xf numFmtId="0" fontId="1" fillId="5" borderId="42" xfId="0" applyFont="1" applyFill="1" applyBorder="1" applyAlignment="1">
      <alignment horizontal="left" vertical="center" wrapText="1"/>
    </xf>
    <xf numFmtId="0" fontId="1" fillId="6" borderId="4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EF21A5"/>
      <color rgb="FF42E656"/>
      <color rgb="FFFF79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59"/>
  <sheetViews>
    <sheetView tabSelected="1" zoomScale="85" zoomScaleNormal="85" workbookViewId="0">
      <selection activeCell="T6" sqref="T6"/>
    </sheetView>
  </sheetViews>
  <sheetFormatPr defaultRowHeight="15" x14ac:dyDescent="0.25"/>
  <cols>
    <col min="1" max="1" width="2.42578125" customWidth="1"/>
    <col min="2" max="2" width="16.7109375" customWidth="1"/>
    <col min="3" max="3" width="53.28515625" customWidth="1"/>
    <col min="4" max="4" width="10.42578125" style="13" customWidth="1"/>
    <col min="5" max="5" width="15.28515625" style="13" customWidth="1"/>
    <col min="6" max="6" width="11.7109375" customWidth="1"/>
    <col min="7" max="7" width="23.42578125" customWidth="1"/>
    <col min="8" max="8" width="39.140625" customWidth="1"/>
    <col min="9" max="9" width="13.7109375" customWidth="1"/>
    <col min="10" max="12" width="16.28515625" customWidth="1"/>
    <col min="13" max="13" width="0" style="22" hidden="1" customWidth="1"/>
    <col min="14" max="14" width="15.140625" style="21" hidden="1" customWidth="1"/>
    <col min="15" max="15" width="18.28515625" style="21" hidden="1" customWidth="1"/>
    <col min="16" max="16" width="19.85546875" style="21" hidden="1" customWidth="1"/>
    <col min="17" max="17" width="21.28515625" style="20" customWidth="1"/>
  </cols>
  <sheetData>
    <row r="1" spans="2:17" ht="15.75" thickBot="1" x14ac:dyDescent="0.3"/>
    <row r="2" spans="2:17" ht="38.25" customHeight="1" thickTop="1" thickBot="1" x14ac:dyDescent="0.3">
      <c r="B2" s="105" t="s">
        <v>0</v>
      </c>
      <c r="C2" s="106"/>
      <c r="D2" s="14"/>
      <c r="E2" s="14"/>
      <c r="F2" s="1"/>
      <c r="G2" s="1"/>
      <c r="H2" s="1"/>
      <c r="I2" s="1"/>
      <c r="J2" s="1"/>
      <c r="K2" s="1"/>
      <c r="L2" s="2"/>
    </row>
    <row r="3" spans="2:17" ht="65.25" thickTop="1" thickBot="1" x14ac:dyDescent="0.3">
      <c r="B3" s="3" t="s">
        <v>1</v>
      </c>
      <c r="C3" s="4" t="s">
        <v>2</v>
      </c>
      <c r="D3" s="15" t="s">
        <v>3</v>
      </c>
      <c r="E3" s="15" t="s">
        <v>4</v>
      </c>
      <c r="F3" s="4" t="s">
        <v>5</v>
      </c>
      <c r="G3" s="4" t="s">
        <v>6</v>
      </c>
      <c r="H3" s="5" t="s">
        <v>7</v>
      </c>
      <c r="I3" s="4" t="s">
        <v>8</v>
      </c>
      <c r="J3" s="107" t="s">
        <v>9</v>
      </c>
      <c r="K3" s="108"/>
      <c r="L3" s="6"/>
    </row>
    <row r="4" spans="2:17" ht="15.75" thickBot="1" x14ac:dyDescent="0.3">
      <c r="B4" s="3"/>
      <c r="C4" s="4"/>
      <c r="D4" s="15"/>
      <c r="E4" s="15"/>
      <c r="F4" s="4"/>
      <c r="G4" s="4"/>
      <c r="H4" s="5"/>
      <c r="I4" s="4"/>
      <c r="J4" s="4" t="s">
        <v>10</v>
      </c>
      <c r="K4" s="7" t="s">
        <v>11</v>
      </c>
      <c r="L4" s="8" t="s">
        <v>12</v>
      </c>
    </row>
    <row r="5" spans="2:17" ht="52.5" customHeight="1" x14ac:dyDescent="0.25">
      <c r="B5" s="96" t="s">
        <v>13</v>
      </c>
      <c r="C5" s="25" t="s">
        <v>14</v>
      </c>
      <c r="D5" s="23">
        <v>1</v>
      </c>
      <c r="E5" s="23">
        <v>2</v>
      </c>
      <c r="F5" s="25" t="s">
        <v>15</v>
      </c>
      <c r="G5" s="25" t="s">
        <v>96</v>
      </c>
      <c r="H5" s="118" t="s">
        <v>119</v>
      </c>
      <c r="I5" s="117" t="s">
        <v>118</v>
      </c>
      <c r="J5" s="109">
        <v>3500741.98</v>
      </c>
      <c r="K5" s="109">
        <v>27075787.02</v>
      </c>
      <c r="L5" s="115">
        <v>30576529</v>
      </c>
    </row>
    <row r="6" spans="2:17" ht="126.75" customHeight="1" thickBot="1" x14ac:dyDescent="0.3">
      <c r="B6" s="97"/>
      <c r="C6" s="30" t="s">
        <v>16</v>
      </c>
      <c r="D6" s="31" t="s">
        <v>17</v>
      </c>
      <c r="E6" s="31" t="s">
        <v>18</v>
      </c>
      <c r="F6" s="30" t="s">
        <v>15</v>
      </c>
      <c r="G6" s="30" t="s">
        <v>97</v>
      </c>
      <c r="H6" s="119"/>
      <c r="I6" s="110"/>
      <c r="J6" s="110"/>
      <c r="K6" s="110"/>
      <c r="L6" s="116"/>
      <c r="M6" s="22" t="s">
        <v>111</v>
      </c>
      <c r="N6" s="21">
        <f>SUM(N7:N29)</f>
        <v>3500741.98</v>
      </c>
      <c r="O6" s="21">
        <f t="shared" ref="O6:P6" si="0">SUM(O7:O29)</f>
        <v>27075787.02</v>
      </c>
      <c r="P6" s="21">
        <f t="shared" si="0"/>
        <v>30576529</v>
      </c>
    </row>
    <row r="7" spans="2:17" ht="283.5" customHeight="1" x14ac:dyDescent="0.25">
      <c r="B7" s="103" t="s">
        <v>19</v>
      </c>
      <c r="C7" s="10" t="s">
        <v>20</v>
      </c>
      <c r="D7" s="16" t="s">
        <v>21</v>
      </c>
      <c r="E7" s="16" t="s">
        <v>22</v>
      </c>
      <c r="F7" s="10" t="s">
        <v>23</v>
      </c>
      <c r="G7" s="10" t="s">
        <v>24</v>
      </c>
      <c r="H7" s="101" t="s">
        <v>103</v>
      </c>
      <c r="I7" s="10" t="s">
        <v>100</v>
      </c>
      <c r="J7" s="124" t="s">
        <v>124</v>
      </c>
      <c r="K7" s="124" t="s">
        <v>98</v>
      </c>
      <c r="L7" s="126" t="s">
        <v>99</v>
      </c>
      <c r="M7" s="22" t="s">
        <v>23</v>
      </c>
      <c r="N7" s="21">
        <v>50000</v>
      </c>
      <c r="O7" s="21">
        <v>300000</v>
      </c>
      <c r="P7" s="21">
        <f t="shared" ref="P7:P8" si="1">SUM(N7:O7)</f>
        <v>350000</v>
      </c>
    </row>
    <row r="8" spans="2:17" ht="108" customHeight="1" thickBot="1" x14ac:dyDescent="0.3">
      <c r="B8" s="104"/>
      <c r="C8" s="12" t="s">
        <v>25</v>
      </c>
      <c r="D8" s="17">
        <v>0</v>
      </c>
      <c r="E8" s="17" t="s">
        <v>26</v>
      </c>
      <c r="F8" s="12" t="s">
        <v>27</v>
      </c>
      <c r="G8" s="12" t="s">
        <v>28</v>
      </c>
      <c r="H8" s="102"/>
      <c r="I8" s="12" t="s">
        <v>29</v>
      </c>
      <c r="J8" s="125"/>
      <c r="K8" s="125"/>
      <c r="L8" s="127"/>
      <c r="M8" s="22" t="s">
        <v>27</v>
      </c>
      <c r="N8" s="21">
        <v>715000</v>
      </c>
      <c r="O8" s="21">
        <v>200000</v>
      </c>
      <c r="P8" s="21">
        <f t="shared" si="1"/>
        <v>915000</v>
      </c>
      <c r="Q8" s="19"/>
    </row>
    <row r="9" spans="2:17" ht="48" customHeight="1" x14ac:dyDescent="0.25">
      <c r="B9" s="112" t="s">
        <v>30</v>
      </c>
      <c r="C9" s="10" t="s">
        <v>31</v>
      </c>
      <c r="D9" s="16">
        <v>4</v>
      </c>
      <c r="E9" s="16">
        <v>15</v>
      </c>
      <c r="F9" s="10" t="s">
        <v>23</v>
      </c>
      <c r="G9" s="10" t="s">
        <v>32</v>
      </c>
      <c r="H9" s="101" t="s">
        <v>101</v>
      </c>
      <c r="I9" s="10" t="s">
        <v>33</v>
      </c>
      <c r="J9" s="124" t="s">
        <v>114</v>
      </c>
      <c r="K9" s="124" t="s">
        <v>125</v>
      </c>
      <c r="L9" s="126" t="s">
        <v>126</v>
      </c>
      <c r="Q9" s="19"/>
    </row>
    <row r="10" spans="2:17" ht="44.25" customHeight="1" x14ac:dyDescent="0.25">
      <c r="B10" s="113"/>
      <c r="C10" s="9" t="s">
        <v>34</v>
      </c>
      <c r="D10" s="18"/>
      <c r="E10" s="18"/>
      <c r="F10" s="9" t="s">
        <v>23</v>
      </c>
      <c r="G10" s="9"/>
      <c r="H10" s="128"/>
      <c r="I10" s="9"/>
      <c r="J10" s="125"/>
      <c r="K10" s="125"/>
      <c r="L10" s="127"/>
      <c r="Q10" s="19"/>
    </row>
    <row r="11" spans="2:17" ht="61.5" customHeight="1" x14ac:dyDescent="0.25">
      <c r="B11" s="113"/>
      <c r="C11" s="9" t="s">
        <v>35</v>
      </c>
      <c r="D11" s="18" t="s">
        <v>21</v>
      </c>
      <c r="E11" s="18" t="s">
        <v>22</v>
      </c>
      <c r="F11" s="9" t="s">
        <v>23</v>
      </c>
      <c r="G11" s="9" t="s">
        <v>36</v>
      </c>
      <c r="H11" s="128"/>
      <c r="I11" s="9" t="s">
        <v>37</v>
      </c>
      <c r="J11" s="125"/>
      <c r="K11" s="125"/>
      <c r="L11" s="127"/>
      <c r="Q11" s="19"/>
    </row>
    <row r="12" spans="2:17" ht="60" customHeight="1" x14ac:dyDescent="0.25">
      <c r="B12" s="113"/>
      <c r="C12" s="9" t="s">
        <v>38</v>
      </c>
      <c r="D12" s="18" t="s">
        <v>21</v>
      </c>
      <c r="E12" s="18" t="s">
        <v>22</v>
      </c>
      <c r="F12" s="9" t="s">
        <v>23</v>
      </c>
      <c r="G12" s="9" t="s">
        <v>39</v>
      </c>
      <c r="H12" s="128"/>
      <c r="I12" s="9" t="s">
        <v>40</v>
      </c>
      <c r="J12" s="125"/>
      <c r="K12" s="125"/>
      <c r="L12" s="127"/>
      <c r="M12" s="22" t="s">
        <v>23</v>
      </c>
      <c r="N12" s="21">
        <v>300000</v>
      </c>
      <c r="O12" s="21">
        <v>12500000</v>
      </c>
      <c r="P12" s="21">
        <f t="shared" ref="P12:P17" si="2">SUM(N12:O12)</f>
        <v>12800000</v>
      </c>
      <c r="Q12" s="19"/>
    </row>
    <row r="13" spans="2:17" ht="66" customHeight="1" x14ac:dyDescent="0.25">
      <c r="B13" s="113"/>
      <c r="C13" s="9" t="s">
        <v>41</v>
      </c>
      <c r="D13" s="18">
        <v>0</v>
      </c>
      <c r="E13" s="18">
        <v>5</v>
      </c>
      <c r="F13" s="9" t="s">
        <v>23</v>
      </c>
      <c r="G13" s="9" t="s">
        <v>42</v>
      </c>
      <c r="H13" s="128"/>
      <c r="I13" s="9" t="s">
        <v>43</v>
      </c>
      <c r="J13" s="125"/>
      <c r="K13" s="125"/>
      <c r="L13" s="127"/>
      <c r="M13" s="22" t="s">
        <v>27</v>
      </c>
      <c r="N13" s="21">
        <v>1070000</v>
      </c>
      <c r="O13" s="21">
        <v>600000</v>
      </c>
      <c r="P13" s="21">
        <f t="shared" si="2"/>
        <v>1670000</v>
      </c>
      <c r="Q13" s="19"/>
    </row>
    <row r="14" spans="2:17" ht="44.25" customHeight="1" x14ac:dyDescent="0.25">
      <c r="B14" s="113"/>
      <c r="C14" s="9" t="s">
        <v>44</v>
      </c>
      <c r="D14" s="18">
        <v>0</v>
      </c>
      <c r="E14" s="18" t="s">
        <v>45</v>
      </c>
      <c r="F14" s="9" t="s">
        <v>27</v>
      </c>
      <c r="G14" s="9" t="s">
        <v>46</v>
      </c>
      <c r="H14" s="128"/>
      <c r="I14" s="9" t="s">
        <v>47</v>
      </c>
      <c r="J14" s="125"/>
      <c r="K14" s="125"/>
      <c r="L14" s="127"/>
      <c r="M14" s="22" t="s">
        <v>59</v>
      </c>
      <c r="N14" s="21">
        <v>10000</v>
      </c>
      <c r="P14" s="21">
        <f>SUM(N14:O14)</f>
        <v>10000</v>
      </c>
    </row>
    <row r="15" spans="2:17" ht="44.25" customHeight="1" x14ac:dyDescent="0.25">
      <c r="B15" s="113"/>
      <c r="C15" s="9" t="s">
        <v>48</v>
      </c>
      <c r="D15" s="18">
        <v>0</v>
      </c>
      <c r="E15" s="18" t="s">
        <v>45</v>
      </c>
      <c r="F15" s="9" t="s">
        <v>27</v>
      </c>
      <c r="G15" s="9" t="s">
        <v>46</v>
      </c>
      <c r="H15" s="128"/>
      <c r="I15" s="9" t="s">
        <v>47</v>
      </c>
      <c r="J15" s="125"/>
      <c r="K15" s="125"/>
      <c r="L15" s="127"/>
      <c r="M15" s="22" t="s">
        <v>52</v>
      </c>
      <c r="O15" s="21">
        <v>3000000</v>
      </c>
      <c r="P15" s="21">
        <f>SUM(N15:O15)</f>
        <v>3000000</v>
      </c>
      <c r="Q15" s="19"/>
    </row>
    <row r="16" spans="2:17" ht="54.75" customHeight="1" x14ac:dyDescent="0.25">
      <c r="B16" s="113"/>
      <c r="C16" s="9" t="s">
        <v>49</v>
      </c>
      <c r="D16" s="18">
        <v>0</v>
      </c>
      <c r="E16" s="18" t="s">
        <v>50</v>
      </c>
      <c r="F16" s="9" t="s">
        <v>27</v>
      </c>
      <c r="G16" s="9" t="s">
        <v>46</v>
      </c>
      <c r="H16" s="128"/>
      <c r="I16" s="9" t="s">
        <v>47</v>
      </c>
      <c r="J16" s="125"/>
      <c r="K16" s="125"/>
      <c r="L16" s="127"/>
      <c r="M16" s="22" t="s">
        <v>112</v>
      </c>
      <c r="O16" s="21">
        <v>4800000</v>
      </c>
      <c r="P16" s="21">
        <f t="shared" si="2"/>
        <v>4800000</v>
      </c>
      <c r="Q16" s="19"/>
    </row>
    <row r="17" spans="2:17" ht="44.25" customHeight="1" x14ac:dyDescent="0.25">
      <c r="B17" s="113"/>
      <c r="C17" s="9" t="s">
        <v>51</v>
      </c>
      <c r="D17" s="26" t="s">
        <v>120</v>
      </c>
      <c r="E17" s="26" t="s">
        <v>121</v>
      </c>
      <c r="F17" s="27" t="s">
        <v>52</v>
      </c>
      <c r="G17" s="27" t="s">
        <v>122</v>
      </c>
      <c r="H17" s="128"/>
      <c r="I17" s="27" t="s">
        <v>123</v>
      </c>
      <c r="J17" s="125"/>
      <c r="K17" s="125"/>
      <c r="L17" s="127"/>
      <c r="M17" s="22" t="s">
        <v>113</v>
      </c>
      <c r="O17" s="21">
        <v>89400</v>
      </c>
      <c r="P17" s="21">
        <f t="shared" si="2"/>
        <v>89400</v>
      </c>
      <c r="Q17" s="19"/>
    </row>
    <row r="18" spans="2:17" ht="44.25" customHeight="1" x14ac:dyDescent="0.25">
      <c r="B18" s="113"/>
      <c r="C18" s="9" t="s">
        <v>53</v>
      </c>
      <c r="D18" s="18" t="s">
        <v>54</v>
      </c>
      <c r="E18" s="18">
        <v>32</v>
      </c>
      <c r="F18" s="9" t="s">
        <v>52</v>
      </c>
      <c r="G18" s="9" t="s">
        <v>55</v>
      </c>
      <c r="H18" s="128"/>
      <c r="I18" s="9" t="s">
        <v>56</v>
      </c>
      <c r="J18" s="125"/>
      <c r="K18" s="125"/>
      <c r="L18" s="127"/>
      <c r="Q18" s="19"/>
    </row>
    <row r="19" spans="2:17" ht="52.5" customHeight="1" thickBot="1" x14ac:dyDescent="0.3">
      <c r="B19" s="114"/>
      <c r="C19" s="12" t="s">
        <v>57</v>
      </c>
      <c r="D19" s="17" t="s">
        <v>21</v>
      </c>
      <c r="E19" s="17" t="s">
        <v>58</v>
      </c>
      <c r="F19" s="12" t="s">
        <v>59</v>
      </c>
      <c r="G19" s="12" t="s">
        <v>60</v>
      </c>
      <c r="H19" s="102"/>
      <c r="I19" s="12" t="s">
        <v>102</v>
      </c>
      <c r="J19" s="125"/>
      <c r="K19" s="125"/>
      <c r="L19" s="127"/>
      <c r="Q19" s="19"/>
    </row>
    <row r="20" spans="2:17" ht="32.25" customHeight="1" x14ac:dyDescent="0.25">
      <c r="B20" s="103" t="s">
        <v>61</v>
      </c>
      <c r="C20" s="10" t="s">
        <v>62</v>
      </c>
      <c r="D20" s="23">
        <v>0</v>
      </c>
      <c r="E20" s="23">
        <v>50</v>
      </c>
      <c r="F20" s="24" t="s">
        <v>63</v>
      </c>
      <c r="G20" s="25" t="s">
        <v>108</v>
      </c>
      <c r="H20" s="118" t="s">
        <v>109</v>
      </c>
      <c r="I20" s="25" t="s">
        <v>64</v>
      </c>
      <c r="J20" s="98" t="s">
        <v>104</v>
      </c>
      <c r="K20" s="98" t="s">
        <v>105</v>
      </c>
      <c r="L20" s="120" t="s">
        <v>106</v>
      </c>
      <c r="Q20" s="19"/>
    </row>
    <row r="21" spans="2:17" ht="32.25" customHeight="1" x14ac:dyDescent="0.25">
      <c r="B21" s="104"/>
      <c r="C21" s="9" t="s">
        <v>65</v>
      </c>
      <c r="D21" s="26">
        <v>0</v>
      </c>
      <c r="E21" s="26">
        <v>7</v>
      </c>
      <c r="F21" s="27" t="s">
        <v>63</v>
      </c>
      <c r="G21" s="27" t="s">
        <v>110</v>
      </c>
      <c r="H21" s="123"/>
      <c r="I21" s="27" t="s">
        <v>66</v>
      </c>
      <c r="J21" s="99"/>
      <c r="K21" s="99"/>
      <c r="L21" s="121"/>
      <c r="Q21" s="19"/>
    </row>
    <row r="22" spans="2:17" ht="32.25" customHeight="1" x14ac:dyDescent="0.25">
      <c r="B22" s="104"/>
      <c r="C22" s="9" t="s">
        <v>67</v>
      </c>
      <c r="D22" s="26">
        <v>0</v>
      </c>
      <c r="E22" s="26">
        <v>50</v>
      </c>
      <c r="F22" s="27" t="s">
        <v>63</v>
      </c>
      <c r="G22" s="27" t="s">
        <v>107</v>
      </c>
      <c r="H22" s="123"/>
      <c r="I22" s="27" t="s">
        <v>64</v>
      </c>
      <c r="J22" s="99"/>
      <c r="K22" s="99"/>
      <c r="L22" s="121"/>
      <c r="Q22" s="19"/>
    </row>
    <row r="23" spans="2:17" ht="42.75" customHeight="1" x14ac:dyDescent="0.25">
      <c r="B23" s="104"/>
      <c r="C23" s="9" t="s">
        <v>68</v>
      </c>
      <c r="D23" s="26" t="s">
        <v>115</v>
      </c>
      <c r="E23" s="26" t="s">
        <v>22</v>
      </c>
      <c r="F23" s="27" t="s">
        <v>23</v>
      </c>
      <c r="G23" s="27" t="s">
        <v>116</v>
      </c>
      <c r="H23" s="123"/>
      <c r="I23" s="27" t="s">
        <v>117</v>
      </c>
      <c r="J23" s="99"/>
      <c r="K23" s="99"/>
      <c r="L23" s="121"/>
      <c r="Q23" s="19"/>
    </row>
    <row r="24" spans="2:17" ht="52.5" customHeight="1" x14ac:dyDescent="0.25">
      <c r="B24" s="104"/>
      <c r="C24" s="9" t="s">
        <v>69</v>
      </c>
      <c r="D24" s="26">
        <v>0</v>
      </c>
      <c r="E24" s="26">
        <v>6</v>
      </c>
      <c r="F24" s="27" t="s">
        <v>23</v>
      </c>
      <c r="G24" s="27" t="s">
        <v>70</v>
      </c>
      <c r="H24" s="123"/>
      <c r="I24" s="27" t="s">
        <v>71</v>
      </c>
      <c r="J24" s="99"/>
      <c r="K24" s="99"/>
      <c r="L24" s="121"/>
      <c r="M24" s="22" t="s">
        <v>63</v>
      </c>
      <c r="N24" s="21">
        <v>390741.98</v>
      </c>
      <c r="O24" s="21">
        <v>386387.02</v>
      </c>
      <c r="P24" s="21">
        <f>SUM(N24:O24)</f>
        <v>777129</v>
      </c>
      <c r="Q24" s="19"/>
    </row>
    <row r="25" spans="2:17" ht="52.5" customHeight="1" x14ac:dyDescent="0.25">
      <c r="B25" s="104"/>
      <c r="C25" s="9" t="s">
        <v>72</v>
      </c>
      <c r="D25" s="26" t="s">
        <v>73</v>
      </c>
      <c r="E25" s="26" t="s">
        <v>74</v>
      </c>
      <c r="F25" s="27" t="s">
        <v>23</v>
      </c>
      <c r="G25" s="27" t="s">
        <v>75</v>
      </c>
      <c r="H25" s="123"/>
      <c r="I25" s="27" t="s">
        <v>76</v>
      </c>
      <c r="J25" s="99"/>
      <c r="K25" s="99"/>
      <c r="L25" s="121"/>
      <c r="M25" s="22" t="s">
        <v>23</v>
      </c>
      <c r="N25" s="21">
        <v>250000</v>
      </c>
      <c r="O25" s="21">
        <v>5000000</v>
      </c>
      <c r="P25" s="21">
        <f t="shared" ref="P25:P26" si="3">SUM(N25:O25)</f>
        <v>5250000</v>
      </c>
      <c r="Q25" s="19"/>
    </row>
    <row r="26" spans="2:17" ht="97.5" customHeight="1" x14ac:dyDescent="0.25">
      <c r="B26" s="104"/>
      <c r="C26" s="9" t="s">
        <v>77</v>
      </c>
      <c r="D26" s="26" t="s">
        <v>78</v>
      </c>
      <c r="E26" s="26" t="s">
        <v>79</v>
      </c>
      <c r="F26" s="27" t="s">
        <v>23</v>
      </c>
      <c r="G26" s="27" t="s">
        <v>80</v>
      </c>
      <c r="H26" s="123"/>
      <c r="I26" s="27" t="s">
        <v>81</v>
      </c>
      <c r="J26" s="99"/>
      <c r="K26" s="99"/>
      <c r="L26" s="121"/>
      <c r="M26" s="22" t="s">
        <v>27</v>
      </c>
      <c r="N26" s="21">
        <v>715000</v>
      </c>
      <c r="O26" s="21">
        <v>200000</v>
      </c>
      <c r="P26" s="21">
        <f t="shared" si="3"/>
        <v>915000</v>
      </c>
      <c r="Q26" s="19"/>
    </row>
    <row r="27" spans="2:17" ht="50.25" customHeight="1" x14ac:dyDescent="0.25">
      <c r="B27" s="104"/>
      <c r="C27" s="9" t="s">
        <v>82</v>
      </c>
      <c r="D27" s="26" t="s">
        <v>83</v>
      </c>
      <c r="E27" s="26" t="s">
        <v>84</v>
      </c>
      <c r="F27" s="27" t="s">
        <v>27</v>
      </c>
      <c r="G27" s="27" t="s">
        <v>85</v>
      </c>
      <c r="H27" s="123"/>
      <c r="I27" s="27" t="s">
        <v>86</v>
      </c>
      <c r="J27" s="99"/>
      <c r="K27" s="99"/>
      <c r="L27" s="121"/>
      <c r="Q27" s="19"/>
    </row>
    <row r="28" spans="2:17" ht="44.25" customHeight="1" x14ac:dyDescent="0.25">
      <c r="B28" s="104"/>
      <c r="C28" s="9" t="s">
        <v>87</v>
      </c>
      <c r="D28" s="26" t="s">
        <v>88</v>
      </c>
      <c r="E28" s="26" t="s">
        <v>89</v>
      </c>
      <c r="F28" s="27" t="s">
        <v>27</v>
      </c>
      <c r="G28" s="27" t="s">
        <v>90</v>
      </c>
      <c r="H28" s="123"/>
      <c r="I28" s="27" t="s">
        <v>91</v>
      </c>
      <c r="J28" s="99"/>
      <c r="K28" s="99"/>
      <c r="L28" s="121"/>
      <c r="Q28" s="19"/>
    </row>
    <row r="29" spans="2:17" ht="32.25" customHeight="1" thickBot="1" x14ac:dyDescent="0.3">
      <c r="B29" s="111"/>
      <c r="C29" s="11" t="s">
        <v>92</v>
      </c>
      <c r="D29" s="28" t="s">
        <v>88</v>
      </c>
      <c r="E29" s="28" t="s">
        <v>93</v>
      </c>
      <c r="F29" s="29" t="s">
        <v>27</v>
      </c>
      <c r="G29" s="29" t="s">
        <v>94</v>
      </c>
      <c r="H29" s="119"/>
      <c r="I29" s="29" t="s">
        <v>95</v>
      </c>
      <c r="J29" s="100"/>
      <c r="K29" s="100"/>
      <c r="L29" s="122"/>
      <c r="Q29" s="19"/>
    </row>
    <row r="30" spans="2:17" x14ac:dyDescent="0.25">
      <c r="Q30" s="19"/>
    </row>
    <row r="31" spans="2:17" x14ac:dyDescent="0.25">
      <c r="Q31" s="19"/>
    </row>
    <row r="32" spans="2:17" x14ac:dyDescent="0.25">
      <c r="Q32" s="19"/>
    </row>
    <row r="33" spans="17:17" x14ac:dyDescent="0.25">
      <c r="Q33" s="19"/>
    </row>
    <row r="34" spans="17:17" x14ac:dyDescent="0.25">
      <c r="Q34" s="19"/>
    </row>
    <row r="35" spans="17:17" x14ac:dyDescent="0.25">
      <c r="Q35" s="19"/>
    </row>
    <row r="36" spans="17:17" x14ac:dyDescent="0.25">
      <c r="Q36" s="19"/>
    </row>
    <row r="37" spans="17:17" x14ac:dyDescent="0.25">
      <c r="Q37" s="19"/>
    </row>
    <row r="38" spans="17:17" x14ac:dyDescent="0.25">
      <c r="Q38" s="19"/>
    </row>
    <row r="39" spans="17:17" x14ac:dyDescent="0.25">
      <c r="Q39" s="19"/>
    </row>
    <row r="40" spans="17:17" x14ac:dyDescent="0.25">
      <c r="Q40" s="19"/>
    </row>
    <row r="41" spans="17:17" x14ac:dyDescent="0.25">
      <c r="Q41" s="19"/>
    </row>
    <row r="42" spans="17:17" x14ac:dyDescent="0.25">
      <c r="Q42" s="19"/>
    </row>
    <row r="43" spans="17:17" x14ac:dyDescent="0.25">
      <c r="Q43" s="19"/>
    </row>
    <row r="44" spans="17:17" x14ac:dyDescent="0.25">
      <c r="Q44" s="19"/>
    </row>
    <row r="45" spans="17:17" x14ac:dyDescent="0.25">
      <c r="Q45" s="19"/>
    </row>
    <row r="46" spans="17:17" x14ac:dyDescent="0.25">
      <c r="Q46" s="19"/>
    </row>
    <row r="47" spans="17:17" x14ac:dyDescent="0.25">
      <c r="Q47" s="19"/>
    </row>
    <row r="48" spans="17:17" x14ac:dyDescent="0.25">
      <c r="Q48" s="19"/>
    </row>
    <row r="49" spans="17:17" x14ac:dyDescent="0.25">
      <c r="Q49" s="19"/>
    </row>
    <row r="50" spans="17:17" x14ac:dyDescent="0.25">
      <c r="Q50" s="19"/>
    </row>
    <row r="51" spans="17:17" x14ac:dyDescent="0.25">
      <c r="Q51" s="19"/>
    </row>
    <row r="52" spans="17:17" x14ac:dyDescent="0.25">
      <c r="Q52" s="19"/>
    </row>
    <row r="53" spans="17:17" x14ac:dyDescent="0.25">
      <c r="Q53" s="19"/>
    </row>
    <row r="54" spans="17:17" x14ac:dyDescent="0.25">
      <c r="Q54" s="19"/>
    </row>
    <row r="55" spans="17:17" x14ac:dyDescent="0.25">
      <c r="Q55" s="19"/>
    </row>
    <row r="56" spans="17:17" x14ac:dyDescent="0.25">
      <c r="Q56" s="19"/>
    </row>
    <row r="57" spans="17:17" x14ac:dyDescent="0.25">
      <c r="Q57" s="19"/>
    </row>
    <row r="58" spans="17:17" x14ac:dyDescent="0.25">
      <c r="Q58" s="19"/>
    </row>
    <row r="59" spans="17:17" x14ac:dyDescent="0.25">
      <c r="Q59" s="19"/>
    </row>
  </sheetData>
  <mergeCells count="23">
    <mergeCell ref="L5:L6"/>
    <mergeCell ref="I5:I6"/>
    <mergeCell ref="H5:H6"/>
    <mergeCell ref="K20:K29"/>
    <mergeCell ref="L20:L29"/>
    <mergeCell ref="H20:H29"/>
    <mergeCell ref="J7:J8"/>
    <mergeCell ref="K7:K8"/>
    <mergeCell ref="L7:L8"/>
    <mergeCell ref="H9:H19"/>
    <mergeCell ref="J9:J19"/>
    <mergeCell ref="K9:K19"/>
    <mergeCell ref="L9:L19"/>
    <mergeCell ref="B5:B6"/>
    <mergeCell ref="J20:J29"/>
    <mergeCell ref="H7:H8"/>
    <mergeCell ref="B7:B8"/>
    <mergeCell ref="B2:C2"/>
    <mergeCell ref="J3:K3"/>
    <mergeCell ref="J5:J6"/>
    <mergeCell ref="K5:K6"/>
    <mergeCell ref="B20:B29"/>
    <mergeCell ref="B9:B1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25"/>
  <sheetViews>
    <sheetView workbookViewId="0">
      <selection activeCell="Q14" sqref="Q14"/>
    </sheetView>
  </sheetViews>
  <sheetFormatPr defaultRowHeight="15" x14ac:dyDescent="0.25"/>
  <cols>
    <col min="1" max="1" width="23.7109375" customWidth="1"/>
    <col min="2" max="2" width="47.42578125" customWidth="1"/>
    <col min="3" max="3" width="18.7109375" style="13" customWidth="1"/>
    <col min="4" max="4" width="10.42578125" style="13" customWidth="1"/>
    <col min="5" max="5" width="10.85546875" customWidth="1"/>
    <col min="6" max="6" width="15.5703125" customWidth="1"/>
    <col min="7" max="7" width="77.28515625" customWidth="1"/>
    <col min="8" max="8" width="10.140625" customWidth="1"/>
    <col min="9" max="11" width="14.42578125" customWidth="1"/>
    <col min="12" max="12" width="9" customWidth="1"/>
    <col min="13" max="13" width="12.28515625" style="35" hidden="1" customWidth="1"/>
    <col min="14" max="14" width="14.28515625" style="36" hidden="1" customWidth="1"/>
    <col min="15" max="15" width="11.28515625" style="36" hidden="1" customWidth="1"/>
    <col min="16" max="16" width="13" style="36" hidden="1" customWidth="1"/>
  </cols>
  <sheetData>
    <row r="2" spans="1:16" ht="15.75" thickBot="1" x14ac:dyDescent="0.3">
      <c r="A2" s="32" t="s">
        <v>127</v>
      </c>
      <c r="B2" s="33"/>
      <c r="C2" s="34"/>
      <c r="D2" s="34"/>
      <c r="E2" s="33"/>
      <c r="F2" s="33"/>
      <c r="G2" s="33"/>
      <c r="H2" s="33"/>
      <c r="I2" s="33"/>
      <c r="J2" s="33"/>
      <c r="K2" s="33"/>
      <c r="L2" s="33"/>
    </row>
    <row r="3" spans="1:16" ht="15.75" thickBot="1" x14ac:dyDescent="0.3">
      <c r="A3" s="161" t="s">
        <v>1</v>
      </c>
      <c r="B3" s="161" t="s">
        <v>2</v>
      </c>
      <c r="C3" s="172" t="s">
        <v>3</v>
      </c>
      <c r="D3" s="172" t="s">
        <v>4</v>
      </c>
      <c r="E3" s="161" t="s">
        <v>5</v>
      </c>
      <c r="F3" s="161" t="s">
        <v>6</v>
      </c>
      <c r="G3" s="159" t="s">
        <v>7</v>
      </c>
      <c r="H3" s="161" t="s">
        <v>8</v>
      </c>
      <c r="I3" s="163" t="s">
        <v>9</v>
      </c>
      <c r="J3" s="164"/>
      <c r="K3" s="165"/>
      <c r="L3" s="35"/>
    </row>
    <row r="4" spans="1:16" ht="15.75" thickBot="1" x14ac:dyDescent="0.3">
      <c r="A4" s="162"/>
      <c r="B4" s="162"/>
      <c r="C4" s="173"/>
      <c r="D4" s="173"/>
      <c r="E4" s="162"/>
      <c r="F4" s="162"/>
      <c r="G4" s="160"/>
      <c r="H4" s="162"/>
      <c r="I4" s="37" t="s">
        <v>10</v>
      </c>
      <c r="J4" s="37" t="s">
        <v>11</v>
      </c>
      <c r="K4" s="37" t="s">
        <v>12</v>
      </c>
      <c r="L4" s="35"/>
    </row>
    <row r="5" spans="1:16" ht="38.25" x14ac:dyDescent="0.25">
      <c r="A5" s="141" t="s">
        <v>128</v>
      </c>
      <c r="B5" s="38" t="s">
        <v>129</v>
      </c>
      <c r="C5" s="39" t="s">
        <v>130</v>
      </c>
      <c r="D5" s="39">
        <v>10</v>
      </c>
      <c r="E5" s="38" t="s">
        <v>23</v>
      </c>
      <c r="F5" s="38" t="s">
        <v>131</v>
      </c>
      <c r="G5" s="144" t="s">
        <v>132</v>
      </c>
      <c r="H5" s="147" t="s">
        <v>133</v>
      </c>
      <c r="I5" s="166">
        <v>1373142.27</v>
      </c>
      <c r="J5" s="166">
        <v>655345.84</v>
      </c>
      <c r="K5" s="169">
        <f>SUM(I5:J10)</f>
        <v>2028488.1099999999</v>
      </c>
      <c r="L5" s="35"/>
      <c r="N5" s="40">
        <f>SUM(N11:N23)</f>
        <v>1373142.27</v>
      </c>
      <c r="O5" s="40">
        <f>SUM(O11:O23)</f>
        <v>655345.84</v>
      </c>
      <c r="P5" s="40">
        <f>SUM(P11:P23)</f>
        <v>2028488.1099999999</v>
      </c>
    </row>
    <row r="6" spans="1:16" ht="38.25" x14ac:dyDescent="0.25">
      <c r="A6" s="142"/>
      <c r="B6" s="41" t="s">
        <v>134</v>
      </c>
      <c r="C6" s="42" t="s">
        <v>135</v>
      </c>
      <c r="D6" s="42">
        <v>10</v>
      </c>
      <c r="E6" s="41" t="s">
        <v>23</v>
      </c>
      <c r="F6" s="41" t="s">
        <v>131</v>
      </c>
      <c r="G6" s="145"/>
      <c r="H6" s="148"/>
      <c r="I6" s="167"/>
      <c r="J6" s="167"/>
      <c r="K6" s="170"/>
      <c r="L6" s="43"/>
      <c r="N6" s="40"/>
      <c r="O6" s="40"/>
      <c r="P6" s="40"/>
    </row>
    <row r="7" spans="1:16" ht="25.5" x14ac:dyDescent="0.25">
      <c r="A7" s="142"/>
      <c r="B7" s="41" t="s">
        <v>136</v>
      </c>
      <c r="C7" s="42" t="s">
        <v>137</v>
      </c>
      <c r="D7" s="42">
        <v>22</v>
      </c>
      <c r="E7" s="41" t="s">
        <v>138</v>
      </c>
      <c r="F7" s="41" t="s">
        <v>139</v>
      </c>
      <c r="G7" s="145"/>
      <c r="H7" s="148"/>
      <c r="I7" s="167"/>
      <c r="J7" s="167"/>
      <c r="K7" s="170"/>
      <c r="L7" s="43"/>
      <c r="N7" s="40"/>
      <c r="O7" s="40"/>
      <c r="P7" s="40"/>
    </row>
    <row r="8" spans="1:16" ht="38.25" x14ac:dyDescent="0.25">
      <c r="A8" s="142"/>
      <c r="B8" s="41" t="s">
        <v>140</v>
      </c>
      <c r="C8" s="42" t="s">
        <v>141</v>
      </c>
      <c r="D8" s="42" t="s">
        <v>142</v>
      </c>
      <c r="E8" s="41" t="s">
        <v>138</v>
      </c>
      <c r="F8" s="41" t="s">
        <v>143</v>
      </c>
      <c r="G8" s="145"/>
      <c r="H8" s="148"/>
      <c r="I8" s="167"/>
      <c r="J8" s="167"/>
      <c r="K8" s="170"/>
      <c r="L8" s="43"/>
      <c r="N8" s="40"/>
      <c r="O8" s="40"/>
      <c r="P8" s="40"/>
    </row>
    <row r="9" spans="1:16" x14ac:dyDescent="0.25">
      <c r="A9" s="142"/>
      <c r="B9" s="41" t="s">
        <v>144</v>
      </c>
      <c r="C9" s="44">
        <v>0.54</v>
      </c>
      <c r="D9" s="44">
        <v>0.57999999999999996</v>
      </c>
      <c r="E9" s="41" t="s">
        <v>145</v>
      </c>
      <c r="F9" s="41" t="s">
        <v>146</v>
      </c>
      <c r="G9" s="145"/>
      <c r="H9" s="148"/>
      <c r="I9" s="167"/>
      <c r="J9" s="167"/>
      <c r="K9" s="170"/>
      <c r="L9" s="43"/>
      <c r="N9" s="40"/>
      <c r="O9" s="40"/>
      <c r="P9" s="40"/>
    </row>
    <row r="10" spans="1:16" ht="64.5" thickBot="1" x14ac:dyDescent="0.3">
      <c r="A10" s="143"/>
      <c r="B10" s="45" t="s">
        <v>147</v>
      </c>
      <c r="C10" s="46" t="s">
        <v>148</v>
      </c>
      <c r="D10" s="47">
        <v>0.15</v>
      </c>
      <c r="E10" s="45" t="s">
        <v>145</v>
      </c>
      <c r="F10" s="45" t="s">
        <v>146</v>
      </c>
      <c r="G10" s="146"/>
      <c r="H10" s="149"/>
      <c r="I10" s="168"/>
      <c r="J10" s="168"/>
      <c r="K10" s="171"/>
      <c r="L10" s="43"/>
    </row>
    <row r="11" spans="1:16" ht="38.25" x14ac:dyDescent="0.25">
      <c r="A11" s="129" t="s">
        <v>149</v>
      </c>
      <c r="B11" s="38" t="s">
        <v>150</v>
      </c>
      <c r="C11" s="39">
        <v>0</v>
      </c>
      <c r="D11" s="39">
        <v>4</v>
      </c>
      <c r="E11" s="38" t="s">
        <v>145</v>
      </c>
      <c r="F11" s="38" t="s">
        <v>151</v>
      </c>
      <c r="G11" s="153" t="s">
        <v>152</v>
      </c>
      <c r="H11" s="117" t="s">
        <v>153</v>
      </c>
      <c r="I11" s="117" t="s">
        <v>154</v>
      </c>
      <c r="J11" s="117" t="s">
        <v>155</v>
      </c>
      <c r="K11" s="157" t="s">
        <v>156</v>
      </c>
      <c r="L11" s="48"/>
      <c r="N11" s="49"/>
      <c r="O11" s="49"/>
      <c r="P11" s="49"/>
    </row>
    <row r="12" spans="1:16" ht="38.25" x14ac:dyDescent="0.25">
      <c r="A12" s="130"/>
      <c r="B12" s="41" t="s">
        <v>157</v>
      </c>
      <c r="C12" s="42">
        <v>0</v>
      </c>
      <c r="D12" s="42">
        <v>5</v>
      </c>
      <c r="E12" s="50" t="s">
        <v>145</v>
      </c>
      <c r="F12" s="41" t="s">
        <v>158</v>
      </c>
      <c r="G12" s="154"/>
      <c r="H12" s="156"/>
      <c r="I12" s="156"/>
      <c r="J12" s="156"/>
      <c r="K12" s="158"/>
      <c r="L12" s="48"/>
      <c r="M12" s="35" t="s">
        <v>145</v>
      </c>
      <c r="N12" s="49">
        <v>150000</v>
      </c>
      <c r="O12" s="51"/>
      <c r="P12" s="49">
        <v>150000</v>
      </c>
    </row>
    <row r="13" spans="1:16" ht="51.75" thickBot="1" x14ac:dyDescent="0.3">
      <c r="A13" s="130"/>
      <c r="B13" s="12" t="s">
        <v>159</v>
      </c>
      <c r="C13" s="46">
        <v>0</v>
      </c>
      <c r="D13" s="46">
        <v>5</v>
      </c>
      <c r="E13" s="45" t="s">
        <v>145</v>
      </c>
      <c r="F13" s="45" t="s">
        <v>160</v>
      </c>
      <c r="G13" s="155"/>
      <c r="H13" s="110"/>
      <c r="I13" s="110"/>
      <c r="J13" s="110"/>
      <c r="K13" s="116"/>
      <c r="L13" s="48"/>
      <c r="M13" s="35" t="s">
        <v>63</v>
      </c>
      <c r="N13" s="49">
        <v>93142.27</v>
      </c>
      <c r="O13" s="49">
        <v>75345.84</v>
      </c>
      <c r="P13" s="49">
        <v>168488.11</v>
      </c>
    </row>
    <row r="14" spans="1:16" ht="51" x14ac:dyDescent="0.25">
      <c r="A14" s="141" t="s">
        <v>161</v>
      </c>
      <c r="B14" s="38" t="s">
        <v>162</v>
      </c>
      <c r="C14" s="39">
        <v>0</v>
      </c>
      <c r="D14" s="39" t="s">
        <v>163</v>
      </c>
      <c r="E14" s="38" t="s">
        <v>145</v>
      </c>
      <c r="F14" s="38" t="s">
        <v>164</v>
      </c>
      <c r="G14" s="144" t="s">
        <v>165</v>
      </c>
      <c r="H14" s="147" t="s">
        <v>166</v>
      </c>
      <c r="I14" s="147" t="s">
        <v>167</v>
      </c>
      <c r="J14" s="147" t="s">
        <v>168</v>
      </c>
      <c r="K14" s="150" t="s">
        <v>169</v>
      </c>
      <c r="L14" s="48"/>
      <c r="M14" s="35" t="s">
        <v>138</v>
      </c>
      <c r="N14" s="49">
        <v>360000</v>
      </c>
      <c r="O14" s="49">
        <v>150000</v>
      </c>
      <c r="P14" s="49">
        <v>510000</v>
      </c>
    </row>
    <row r="15" spans="1:16" ht="51" x14ac:dyDescent="0.25">
      <c r="A15" s="142"/>
      <c r="B15" s="41" t="s">
        <v>170</v>
      </c>
      <c r="C15" s="42">
        <v>1</v>
      </c>
      <c r="D15" s="42">
        <v>3</v>
      </c>
      <c r="E15" s="41" t="s">
        <v>23</v>
      </c>
      <c r="F15" s="41" t="s">
        <v>171</v>
      </c>
      <c r="G15" s="145"/>
      <c r="H15" s="148"/>
      <c r="I15" s="148"/>
      <c r="J15" s="148"/>
      <c r="K15" s="151"/>
      <c r="L15" s="48"/>
      <c r="M15" s="35" t="s">
        <v>23</v>
      </c>
      <c r="N15" s="49">
        <v>50000</v>
      </c>
      <c r="O15" s="49">
        <v>50000</v>
      </c>
      <c r="P15" s="49">
        <v>100000</v>
      </c>
    </row>
    <row r="16" spans="1:16" ht="77.25" thickBot="1" x14ac:dyDescent="0.3">
      <c r="A16" s="143"/>
      <c r="B16" s="45" t="s">
        <v>172</v>
      </c>
      <c r="C16" s="46" t="s">
        <v>173</v>
      </c>
      <c r="D16" s="46" t="s">
        <v>174</v>
      </c>
      <c r="E16" s="45" t="s">
        <v>138</v>
      </c>
      <c r="F16" s="45" t="s">
        <v>175</v>
      </c>
      <c r="G16" s="146"/>
      <c r="H16" s="149"/>
      <c r="I16" s="149"/>
      <c r="J16" s="149"/>
      <c r="K16" s="152"/>
      <c r="L16" s="48"/>
      <c r="M16" s="35" t="s">
        <v>145</v>
      </c>
      <c r="N16" s="49">
        <v>50000</v>
      </c>
      <c r="O16" s="49"/>
      <c r="P16" s="49">
        <v>50000</v>
      </c>
    </row>
    <row r="17" spans="1:16" ht="25.5" x14ac:dyDescent="0.25">
      <c r="A17" s="129" t="s">
        <v>176</v>
      </c>
      <c r="B17" s="38" t="s">
        <v>177</v>
      </c>
      <c r="C17" s="16">
        <v>1</v>
      </c>
      <c r="D17" s="16">
        <v>4</v>
      </c>
      <c r="E17" s="10" t="s">
        <v>145</v>
      </c>
      <c r="F17" s="10" t="s">
        <v>178</v>
      </c>
      <c r="G17" s="132" t="s">
        <v>179</v>
      </c>
      <c r="H17" s="135" t="s">
        <v>180</v>
      </c>
      <c r="I17" s="98" t="s">
        <v>181</v>
      </c>
      <c r="J17" s="138" t="s">
        <v>182</v>
      </c>
      <c r="K17" s="120" t="s">
        <v>183</v>
      </c>
      <c r="L17" s="52"/>
      <c r="N17" s="49"/>
      <c r="O17" s="49"/>
      <c r="P17" s="49"/>
    </row>
    <row r="18" spans="1:16" ht="25.5" x14ac:dyDescent="0.25">
      <c r="A18" s="130"/>
      <c r="B18" s="9" t="s">
        <v>184</v>
      </c>
      <c r="C18" s="53">
        <v>0</v>
      </c>
      <c r="D18" s="53">
        <v>100</v>
      </c>
      <c r="E18" s="54" t="s">
        <v>138</v>
      </c>
      <c r="F18" s="9" t="s">
        <v>185</v>
      </c>
      <c r="G18" s="133"/>
      <c r="H18" s="136"/>
      <c r="I18" s="99"/>
      <c r="J18" s="139"/>
      <c r="K18" s="121"/>
      <c r="L18" s="52"/>
      <c r="M18" s="35" t="s">
        <v>138</v>
      </c>
      <c r="N18" s="49">
        <v>300000</v>
      </c>
      <c r="O18" s="49"/>
      <c r="P18" s="49">
        <v>300000</v>
      </c>
    </row>
    <row r="19" spans="1:16" ht="38.25" x14ac:dyDescent="0.25">
      <c r="A19" s="130"/>
      <c r="B19" s="9" t="s">
        <v>186</v>
      </c>
      <c r="C19" s="53">
        <v>0</v>
      </c>
      <c r="D19" s="53">
        <v>50</v>
      </c>
      <c r="E19" s="54" t="s">
        <v>63</v>
      </c>
      <c r="F19" s="9" t="s">
        <v>187</v>
      </c>
      <c r="G19" s="133"/>
      <c r="H19" s="136"/>
      <c r="I19" s="99"/>
      <c r="J19" s="139"/>
      <c r="K19" s="121"/>
      <c r="L19" s="52"/>
      <c r="M19" s="35" t="s">
        <v>23</v>
      </c>
      <c r="N19" s="49">
        <v>150000</v>
      </c>
      <c r="O19" s="49">
        <v>300000</v>
      </c>
      <c r="P19" s="49">
        <v>450000</v>
      </c>
    </row>
    <row r="20" spans="1:16" ht="51" x14ac:dyDescent="0.25">
      <c r="A20" s="130"/>
      <c r="B20" s="9" t="s">
        <v>188</v>
      </c>
      <c r="C20" s="53">
        <v>0</v>
      </c>
      <c r="D20" s="53">
        <v>75</v>
      </c>
      <c r="E20" s="54" t="s">
        <v>63</v>
      </c>
      <c r="F20" s="9" t="s">
        <v>187</v>
      </c>
      <c r="G20" s="133"/>
      <c r="H20" s="136"/>
      <c r="I20" s="99"/>
      <c r="J20" s="139"/>
      <c r="K20" s="121"/>
      <c r="L20" s="52"/>
      <c r="M20" s="35" t="s">
        <v>63</v>
      </c>
      <c r="N20" s="49">
        <v>170000</v>
      </c>
      <c r="O20" s="49">
        <v>80000</v>
      </c>
      <c r="P20" s="49">
        <v>250000</v>
      </c>
    </row>
    <row r="21" spans="1:16" ht="38.25" x14ac:dyDescent="0.25">
      <c r="A21" s="130"/>
      <c r="B21" s="9" t="s">
        <v>189</v>
      </c>
      <c r="C21" s="53">
        <v>0</v>
      </c>
      <c r="D21" s="53">
        <v>75</v>
      </c>
      <c r="E21" s="54" t="s">
        <v>138</v>
      </c>
      <c r="F21" s="54" t="s">
        <v>190</v>
      </c>
      <c r="G21" s="133"/>
      <c r="H21" s="136"/>
      <c r="I21" s="99"/>
      <c r="J21" s="139"/>
      <c r="K21" s="121"/>
      <c r="L21" s="52"/>
      <c r="M21" s="35" t="s">
        <v>145</v>
      </c>
      <c r="N21" s="49">
        <v>50000</v>
      </c>
      <c r="O21" s="49"/>
      <c r="P21" s="49">
        <v>50000</v>
      </c>
    </row>
    <row r="22" spans="1:16" ht="25.5" x14ac:dyDescent="0.25">
      <c r="A22" s="130"/>
      <c r="B22" s="9" t="s">
        <v>191</v>
      </c>
      <c r="C22" s="53">
        <v>0</v>
      </c>
      <c r="D22" s="53">
        <v>50</v>
      </c>
      <c r="E22" s="54" t="s">
        <v>23</v>
      </c>
      <c r="F22" s="54" t="s">
        <v>192</v>
      </c>
      <c r="G22" s="133"/>
      <c r="H22" s="136"/>
      <c r="I22" s="99"/>
      <c r="J22" s="139"/>
      <c r="K22" s="121"/>
      <c r="L22" s="52"/>
    </row>
    <row r="23" spans="1:16" ht="39" thickBot="1" x14ac:dyDescent="0.3">
      <c r="A23" s="131"/>
      <c r="B23" s="11" t="s">
        <v>193</v>
      </c>
      <c r="C23" s="55">
        <v>0</v>
      </c>
      <c r="D23" s="55">
        <v>1</v>
      </c>
      <c r="E23" s="56" t="s">
        <v>23</v>
      </c>
      <c r="F23" s="11" t="s">
        <v>194</v>
      </c>
      <c r="G23" s="134"/>
      <c r="H23" s="137"/>
      <c r="I23" s="100"/>
      <c r="J23" s="140"/>
      <c r="K23" s="122"/>
      <c r="L23" s="52"/>
      <c r="N23" s="49"/>
      <c r="O23" s="49"/>
      <c r="P23" s="49"/>
    </row>
    <row r="24" spans="1:16" x14ac:dyDescent="0.25">
      <c r="A24" s="57"/>
      <c r="B24" s="33"/>
      <c r="C24" s="34"/>
      <c r="D24" s="34"/>
      <c r="E24" s="33"/>
      <c r="F24" s="33"/>
      <c r="G24" s="33"/>
      <c r="H24" s="33"/>
      <c r="I24" s="33"/>
      <c r="J24" s="33"/>
      <c r="K24" s="33"/>
      <c r="L24" s="33"/>
      <c r="N24" s="49"/>
      <c r="O24" s="49"/>
      <c r="P24" s="49"/>
    </row>
    <row r="25" spans="1:16" x14ac:dyDescent="0.25">
      <c r="A25" s="57"/>
      <c r="B25" s="33"/>
      <c r="C25" s="34"/>
      <c r="D25" s="34"/>
      <c r="E25" s="33"/>
      <c r="F25" s="33"/>
      <c r="G25" s="33"/>
      <c r="H25" s="33"/>
      <c r="I25" s="33"/>
      <c r="J25" s="33"/>
      <c r="K25" s="33"/>
      <c r="L25" s="33"/>
      <c r="N25" s="49"/>
      <c r="O25" s="49"/>
      <c r="P25" s="49"/>
    </row>
  </sheetData>
  <mergeCells count="33">
    <mergeCell ref="K11:K13"/>
    <mergeCell ref="G3:G4"/>
    <mergeCell ref="H3:H4"/>
    <mergeCell ref="I3:K3"/>
    <mergeCell ref="A5:A10"/>
    <mergeCell ref="G5:G10"/>
    <mergeCell ref="H5:H10"/>
    <mergeCell ref="I5:I10"/>
    <mergeCell ref="J5:J10"/>
    <mergeCell ref="K5:K10"/>
    <mergeCell ref="A3:A4"/>
    <mergeCell ref="B3:B4"/>
    <mergeCell ref="C3:C4"/>
    <mergeCell ref="D3:D4"/>
    <mergeCell ref="E3:E4"/>
    <mergeCell ref="F3:F4"/>
    <mergeCell ref="A11:A13"/>
    <mergeCell ref="G11:G13"/>
    <mergeCell ref="H11:H13"/>
    <mergeCell ref="I11:I13"/>
    <mergeCell ref="J11:J13"/>
    <mergeCell ref="K17:K23"/>
    <mergeCell ref="A14:A16"/>
    <mergeCell ref="G14:G16"/>
    <mergeCell ref="H14:H16"/>
    <mergeCell ref="I14:I16"/>
    <mergeCell ref="J14:J16"/>
    <mergeCell ref="K14:K16"/>
    <mergeCell ref="A17:A23"/>
    <mergeCell ref="G17:G23"/>
    <mergeCell ref="H17:H23"/>
    <mergeCell ref="I17:I23"/>
    <mergeCell ref="J17:J2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35"/>
  <sheetViews>
    <sheetView workbookViewId="0">
      <selection activeCell="S12" sqref="S12"/>
    </sheetView>
  </sheetViews>
  <sheetFormatPr defaultRowHeight="12.75" x14ac:dyDescent="0.2"/>
  <cols>
    <col min="1" max="1" width="6.5703125" style="33" customWidth="1"/>
    <col min="2" max="2" width="24.5703125" style="33" customWidth="1"/>
    <col min="3" max="3" width="31.7109375" style="33" customWidth="1"/>
    <col min="4" max="4" width="17.5703125" style="34" customWidth="1"/>
    <col min="5" max="5" width="16.28515625" style="34" customWidth="1"/>
    <col min="6" max="6" width="19.42578125" style="33" customWidth="1"/>
    <col min="7" max="7" width="20.140625" style="33" customWidth="1"/>
    <col min="8" max="8" width="40.5703125" style="33" customWidth="1"/>
    <col min="9" max="9" width="11.42578125" style="33" customWidth="1"/>
    <col min="10" max="12" width="13.7109375" style="33" customWidth="1"/>
    <col min="13" max="13" width="13.7109375" style="75" hidden="1" customWidth="1"/>
    <col min="14" max="14" width="13.7109375" style="58" hidden="1" customWidth="1"/>
    <col min="15" max="15" width="13.5703125" style="58" hidden="1" customWidth="1"/>
    <col min="16" max="16" width="15" style="59" hidden="1" customWidth="1"/>
    <col min="17" max="16384" width="9.140625" style="33"/>
  </cols>
  <sheetData>
    <row r="1" spans="2:16" x14ac:dyDescent="0.2">
      <c r="M1" s="58"/>
    </row>
    <row r="2" spans="2:16" ht="13.5" thickBot="1" x14ac:dyDescent="0.25">
      <c r="B2" s="212" t="s">
        <v>195</v>
      </c>
      <c r="C2" s="212"/>
      <c r="D2" s="212"/>
      <c r="E2" s="212"/>
      <c r="F2" s="212"/>
      <c r="G2" s="212"/>
      <c r="H2" s="212"/>
      <c r="I2" s="212"/>
      <c r="J2" s="212"/>
      <c r="K2" s="212"/>
      <c r="L2" s="212"/>
      <c r="M2" s="58"/>
    </row>
    <row r="3" spans="2:16" ht="39" thickBot="1" x14ac:dyDescent="0.25">
      <c r="B3" s="60" t="s">
        <v>1</v>
      </c>
      <c r="C3" s="213" t="s">
        <v>2</v>
      </c>
      <c r="D3" s="61" t="s">
        <v>3</v>
      </c>
      <c r="E3" s="61" t="s">
        <v>4</v>
      </c>
      <c r="F3" s="37" t="s">
        <v>5</v>
      </c>
      <c r="G3" s="37" t="s">
        <v>6</v>
      </c>
      <c r="H3" s="62" t="s">
        <v>7</v>
      </c>
      <c r="I3" s="37" t="s">
        <v>8</v>
      </c>
      <c r="J3" s="63" t="s">
        <v>9</v>
      </c>
      <c r="K3" s="63"/>
      <c r="L3" s="63"/>
      <c r="M3" s="58"/>
    </row>
    <row r="4" spans="2:16" ht="13.5" thickBot="1" x14ac:dyDescent="0.25">
      <c r="B4" s="60"/>
      <c r="C4" s="214"/>
      <c r="D4" s="61"/>
      <c r="E4" s="61"/>
      <c r="F4" s="37"/>
      <c r="G4" s="37"/>
      <c r="H4" s="62"/>
      <c r="I4" s="37"/>
      <c r="J4" s="64" t="s">
        <v>10</v>
      </c>
      <c r="K4" s="64" t="s">
        <v>11</v>
      </c>
      <c r="L4" s="64" t="s">
        <v>12</v>
      </c>
      <c r="M4" s="58"/>
    </row>
    <row r="5" spans="2:16" ht="38.25" x14ac:dyDescent="0.2">
      <c r="B5" s="174" t="s">
        <v>196</v>
      </c>
      <c r="C5" s="10" t="s">
        <v>197</v>
      </c>
      <c r="D5" s="65">
        <v>0.16</v>
      </c>
      <c r="E5" s="65">
        <v>0.2</v>
      </c>
      <c r="F5" s="10" t="s">
        <v>23</v>
      </c>
      <c r="G5" s="10" t="s">
        <v>198</v>
      </c>
      <c r="H5" s="101" t="s">
        <v>199</v>
      </c>
      <c r="I5" s="183" t="s">
        <v>200</v>
      </c>
      <c r="J5" s="216">
        <v>3784846.73</v>
      </c>
      <c r="K5" s="216">
        <v>9109548.1600000001</v>
      </c>
      <c r="L5" s="219">
        <f>SUM(J1:K5)</f>
        <v>12894394.890000001</v>
      </c>
      <c r="M5" s="58"/>
    </row>
    <row r="6" spans="2:16" ht="51" x14ac:dyDescent="0.2">
      <c r="B6" s="175"/>
      <c r="C6" s="9" t="s">
        <v>201</v>
      </c>
      <c r="D6" s="18">
        <v>0</v>
      </c>
      <c r="E6" s="18">
        <v>0.3</v>
      </c>
      <c r="F6" s="9" t="s">
        <v>23</v>
      </c>
      <c r="G6" s="9" t="s">
        <v>202</v>
      </c>
      <c r="H6" s="128"/>
      <c r="I6" s="184"/>
      <c r="J6" s="217"/>
      <c r="K6" s="217"/>
      <c r="L6" s="220"/>
      <c r="M6" s="66"/>
    </row>
    <row r="7" spans="2:16" ht="25.5" x14ac:dyDescent="0.2">
      <c r="B7" s="175"/>
      <c r="C7" s="9" t="s">
        <v>203</v>
      </c>
      <c r="D7" s="67">
        <v>0.06</v>
      </c>
      <c r="E7" s="18" t="s">
        <v>204</v>
      </c>
      <c r="F7" s="9" t="s">
        <v>23</v>
      </c>
      <c r="G7" s="9" t="s">
        <v>205</v>
      </c>
      <c r="H7" s="128"/>
      <c r="I7" s="184"/>
      <c r="J7" s="217"/>
      <c r="K7" s="217"/>
      <c r="L7" s="220"/>
      <c r="M7" s="66"/>
    </row>
    <row r="8" spans="2:16" ht="25.5" x14ac:dyDescent="0.2">
      <c r="B8" s="175"/>
      <c r="C8" s="9" t="s">
        <v>206</v>
      </c>
      <c r="D8" s="18">
        <v>0</v>
      </c>
      <c r="E8" s="18">
        <v>4</v>
      </c>
      <c r="F8" s="9" t="s">
        <v>63</v>
      </c>
      <c r="G8" s="9" t="s">
        <v>207</v>
      </c>
      <c r="H8" s="128"/>
      <c r="I8" s="184"/>
      <c r="J8" s="217"/>
      <c r="K8" s="217"/>
      <c r="L8" s="220"/>
      <c r="M8" s="66"/>
      <c r="N8" s="58">
        <f>SUM(N9:N34)</f>
        <v>3784846.73</v>
      </c>
      <c r="O8" s="58">
        <f>SUM(O9:O34)</f>
        <v>9109548.1600000001</v>
      </c>
      <c r="P8" s="58">
        <f t="shared" ref="P8" si="0">SUM(P9:P34)</f>
        <v>12894395.890000001</v>
      </c>
    </row>
    <row r="9" spans="2:16" ht="25.5" x14ac:dyDescent="0.2">
      <c r="B9" s="175"/>
      <c r="C9" s="9" t="s">
        <v>208</v>
      </c>
      <c r="D9" s="18">
        <v>0</v>
      </c>
      <c r="E9" s="18">
        <v>9</v>
      </c>
      <c r="F9" s="9" t="s">
        <v>63</v>
      </c>
      <c r="G9" s="9" t="s">
        <v>207</v>
      </c>
      <c r="H9" s="128"/>
      <c r="I9" s="184"/>
      <c r="J9" s="217"/>
      <c r="K9" s="217"/>
      <c r="L9" s="220"/>
      <c r="M9" s="66"/>
    </row>
    <row r="10" spans="2:16" ht="38.25" x14ac:dyDescent="0.2">
      <c r="B10" s="175"/>
      <c r="C10" s="9" t="s">
        <v>209</v>
      </c>
      <c r="D10" s="18">
        <v>0</v>
      </c>
      <c r="E10" s="18">
        <v>5</v>
      </c>
      <c r="F10" s="9" t="s">
        <v>63</v>
      </c>
      <c r="G10" s="9" t="s">
        <v>207</v>
      </c>
      <c r="H10" s="128"/>
      <c r="I10" s="184"/>
      <c r="J10" s="217"/>
      <c r="K10" s="217"/>
      <c r="L10" s="220"/>
      <c r="M10" s="66"/>
    </row>
    <row r="11" spans="2:16" ht="39" thickBot="1" x14ac:dyDescent="0.25">
      <c r="B11" s="215"/>
      <c r="C11" s="12" t="s">
        <v>210</v>
      </c>
      <c r="D11" s="17">
        <v>0</v>
      </c>
      <c r="E11" s="68">
        <v>0.4</v>
      </c>
      <c r="F11" s="12" t="s">
        <v>63</v>
      </c>
      <c r="G11" s="12" t="s">
        <v>207</v>
      </c>
      <c r="H11" s="102"/>
      <c r="I11" s="192"/>
      <c r="J11" s="218"/>
      <c r="K11" s="218"/>
      <c r="L11" s="221"/>
      <c r="M11" s="66"/>
    </row>
    <row r="12" spans="2:16" ht="51" x14ac:dyDescent="0.2">
      <c r="B12" s="103" t="s">
        <v>211</v>
      </c>
      <c r="C12" s="10" t="s">
        <v>212</v>
      </c>
      <c r="D12" s="16" t="s">
        <v>213</v>
      </c>
      <c r="E12" s="16" t="s">
        <v>213</v>
      </c>
      <c r="F12" s="69" t="s">
        <v>23</v>
      </c>
      <c r="G12" s="10" t="s">
        <v>214</v>
      </c>
      <c r="H12" s="189" t="s">
        <v>215</v>
      </c>
      <c r="I12" s="183" t="s">
        <v>216</v>
      </c>
      <c r="J12" s="183" t="s">
        <v>217</v>
      </c>
      <c r="K12" s="183" t="s">
        <v>218</v>
      </c>
      <c r="L12" s="186" t="s">
        <v>219</v>
      </c>
      <c r="M12" s="70"/>
    </row>
    <row r="13" spans="2:16" ht="38.25" x14ac:dyDescent="0.2">
      <c r="B13" s="104"/>
      <c r="C13" s="9" t="s">
        <v>220</v>
      </c>
      <c r="D13" s="18">
        <v>1</v>
      </c>
      <c r="E13" s="18">
        <v>4</v>
      </c>
      <c r="F13" s="54" t="s">
        <v>23</v>
      </c>
      <c r="G13" s="9" t="s">
        <v>221</v>
      </c>
      <c r="H13" s="190"/>
      <c r="I13" s="184"/>
      <c r="J13" s="184"/>
      <c r="K13" s="184"/>
      <c r="L13" s="187"/>
      <c r="M13" s="70"/>
    </row>
    <row r="14" spans="2:16" ht="102" x14ac:dyDescent="0.2">
      <c r="B14" s="104"/>
      <c r="C14" s="9" t="s">
        <v>222</v>
      </c>
      <c r="D14" s="18">
        <v>1</v>
      </c>
      <c r="E14" s="18">
        <v>3</v>
      </c>
      <c r="F14" s="54" t="s">
        <v>23</v>
      </c>
      <c r="G14" s="9" t="s">
        <v>223</v>
      </c>
      <c r="H14" s="190"/>
      <c r="I14" s="184"/>
      <c r="J14" s="184"/>
      <c r="K14" s="184"/>
      <c r="L14" s="187"/>
      <c r="M14" s="70" t="s">
        <v>23</v>
      </c>
      <c r="N14" s="58">
        <v>405000</v>
      </c>
      <c r="O14" s="58">
        <v>2100000</v>
      </c>
      <c r="P14" s="58">
        <f>SUM(N14:O14)</f>
        <v>2505000</v>
      </c>
    </row>
    <row r="15" spans="2:16" ht="38.25" x14ac:dyDescent="0.2">
      <c r="B15" s="104"/>
      <c r="C15" s="9" t="s">
        <v>224</v>
      </c>
      <c r="D15" s="67">
        <v>0.38</v>
      </c>
      <c r="E15" s="67">
        <v>0.45</v>
      </c>
      <c r="F15" s="54" t="s">
        <v>23</v>
      </c>
      <c r="G15" s="9" t="s">
        <v>225</v>
      </c>
      <c r="H15" s="190"/>
      <c r="I15" s="184"/>
      <c r="J15" s="184"/>
      <c r="K15" s="184"/>
      <c r="L15" s="187"/>
      <c r="M15" s="70" t="s">
        <v>226</v>
      </c>
      <c r="N15" s="58">
        <v>50000</v>
      </c>
      <c r="P15" s="58">
        <f>SUM(N15:O15)</f>
        <v>50000</v>
      </c>
    </row>
    <row r="16" spans="2:16" ht="25.5" x14ac:dyDescent="0.2">
      <c r="B16" s="104"/>
      <c r="C16" s="9" t="s">
        <v>227</v>
      </c>
      <c r="D16" s="18" t="s">
        <v>213</v>
      </c>
      <c r="E16" s="18" t="s">
        <v>213</v>
      </c>
      <c r="F16" s="54" t="s">
        <v>226</v>
      </c>
      <c r="G16" s="9" t="s">
        <v>228</v>
      </c>
      <c r="H16" s="190"/>
      <c r="I16" s="184"/>
      <c r="J16" s="184"/>
      <c r="K16" s="184"/>
      <c r="L16" s="187"/>
      <c r="M16" s="70" t="s">
        <v>63</v>
      </c>
      <c r="N16" s="58">
        <v>432466.65</v>
      </c>
      <c r="O16" s="58">
        <v>402974.21</v>
      </c>
      <c r="P16" s="58">
        <f>SUM(N16:O16)</f>
        <v>835440.8600000001</v>
      </c>
    </row>
    <row r="17" spans="2:16" ht="51" x14ac:dyDescent="0.2">
      <c r="B17" s="104"/>
      <c r="C17" s="9" t="s">
        <v>229</v>
      </c>
      <c r="D17" s="18">
        <v>0</v>
      </c>
      <c r="E17" s="18">
        <v>4</v>
      </c>
      <c r="F17" s="9" t="s">
        <v>63</v>
      </c>
      <c r="G17" s="9" t="s">
        <v>207</v>
      </c>
      <c r="H17" s="190"/>
      <c r="I17" s="184"/>
      <c r="J17" s="184"/>
      <c r="K17" s="184"/>
      <c r="L17" s="187"/>
      <c r="M17" s="70"/>
    </row>
    <row r="18" spans="2:16" ht="26.25" thickBot="1" x14ac:dyDescent="0.25">
      <c r="B18" s="104"/>
      <c r="C18" s="12" t="s">
        <v>230</v>
      </c>
      <c r="D18" s="17">
        <v>0</v>
      </c>
      <c r="E18" s="17">
        <v>20</v>
      </c>
      <c r="F18" s="12" t="s">
        <v>63</v>
      </c>
      <c r="G18" s="12" t="s">
        <v>207</v>
      </c>
      <c r="H18" s="191"/>
      <c r="I18" s="192"/>
      <c r="J18" s="192"/>
      <c r="K18" s="192"/>
      <c r="L18" s="205"/>
      <c r="M18" s="70"/>
    </row>
    <row r="19" spans="2:16" ht="51" x14ac:dyDescent="0.2">
      <c r="B19" s="202" t="s">
        <v>231</v>
      </c>
      <c r="C19" s="10" t="s">
        <v>232</v>
      </c>
      <c r="D19" s="16">
        <v>1</v>
      </c>
      <c r="E19" s="16">
        <v>2</v>
      </c>
      <c r="F19" s="10" t="s">
        <v>23</v>
      </c>
      <c r="G19" s="10" t="s">
        <v>233</v>
      </c>
      <c r="H19" s="189" t="s">
        <v>234</v>
      </c>
      <c r="I19" s="189" t="s">
        <v>235</v>
      </c>
      <c r="J19" s="206" t="s">
        <v>236</v>
      </c>
      <c r="K19" s="206" t="s">
        <v>237</v>
      </c>
      <c r="L19" s="209" t="s">
        <v>238</v>
      </c>
      <c r="M19" s="71"/>
    </row>
    <row r="20" spans="2:16" ht="51" x14ac:dyDescent="0.2">
      <c r="B20" s="203"/>
      <c r="C20" s="9" t="s">
        <v>239</v>
      </c>
      <c r="D20" s="18">
        <v>1</v>
      </c>
      <c r="E20" s="18">
        <v>2</v>
      </c>
      <c r="F20" s="9" t="s">
        <v>23</v>
      </c>
      <c r="G20" s="9" t="s">
        <v>233</v>
      </c>
      <c r="H20" s="190"/>
      <c r="I20" s="190"/>
      <c r="J20" s="207"/>
      <c r="K20" s="207"/>
      <c r="L20" s="210"/>
      <c r="M20" s="71" t="s">
        <v>23</v>
      </c>
      <c r="N20" s="58">
        <v>275000</v>
      </c>
      <c r="O20" s="58">
        <v>1525000</v>
      </c>
      <c r="P20" s="58">
        <f>SUM(N20:O20)</f>
        <v>1800000</v>
      </c>
    </row>
    <row r="21" spans="2:16" ht="39" thickBot="1" x14ac:dyDescent="0.25">
      <c r="B21" s="204"/>
      <c r="C21" s="12" t="s">
        <v>240</v>
      </c>
      <c r="D21" s="17">
        <v>5</v>
      </c>
      <c r="E21" s="17">
        <v>20</v>
      </c>
      <c r="F21" s="12" t="s">
        <v>23</v>
      </c>
      <c r="G21" s="12" t="s">
        <v>205</v>
      </c>
      <c r="H21" s="191"/>
      <c r="I21" s="191"/>
      <c r="J21" s="208"/>
      <c r="K21" s="208"/>
      <c r="L21" s="211"/>
      <c r="M21" s="71"/>
    </row>
    <row r="22" spans="2:16" ht="89.25" x14ac:dyDescent="0.2">
      <c r="B22" s="202" t="s">
        <v>241</v>
      </c>
      <c r="C22" s="10" t="s">
        <v>242</v>
      </c>
      <c r="D22" s="16">
        <v>1</v>
      </c>
      <c r="E22" s="16">
        <v>3</v>
      </c>
      <c r="F22" s="10" t="s">
        <v>23</v>
      </c>
      <c r="G22" s="10" t="s">
        <v>243</v>
      </c>
      <c r="H22" s="189" t="s">
        <v>244</v>
      </c>
      <c r="I22" s="183" t="s">
        <v>245</v>
      </c>
      <c r="J22" s="183" t="s">
        <v>246</v>
      </c>
      <c r="K22" s="183" t="s">
        <v>247</v>
      </c>
      <c r="L22" s="186" t="s">
        <v>248</v>
      </c>
      <c r="M22" s="70"/>
    </row>
    <row r="23" spans="2:16" ht="38.25" x14ac:dyDescent="0.2">
      <c r="B23" s="203"/>
      <c r="C23" s="9" t="s">
        <v>249</v>
      </c>
      <c r="D23" s="18">
        <v>0</v>
      </c>
      <c r="E23" s="18">
        <v>15</v>
      </c>
      <c r="F23" s="9" t="s">
        <v>23</v>
      </c>
      <c r="G23" s="27" t="s">
        <v>250</v>
      </c>
      <c r="H23" s="190"/>
      <c r="I23" s="184"/>
      <c r="J23" s="184"/>
      <c r="K23" s="184"/>
      <c r="L23" s="187"/>
      <c r="M23" s="70" t="s">
        <v>23</v>
      </c>
      <c r="N23" s="58">
        <v>200000</v>
      </c>
      <c r="O23" s="58">
        <v>1300000</v>
      </c>
      <c r="P23" s="58">
        <f>SUM(N23:O23)</f>
        <v>1500000</v>
      </c>
    </row>
    <row r="24" spans="2:16" ht="102" x14ac:dyDescent="0.2">
      <c r="B24" s="203"/>
      <c r="C24" s="9" t="s">
        <v>251</v>
      </c>
      <c r="D24" s="18" t="s">
        <v>252</v>
      </c>
      <c r="E24" s="18" t="s">
        <v>253</v>
      </c>
      <c r="F24" s="9" t="s">
        <v>254</v>
      </c>
      <c r="G24" s="9" t="s">
        <v>250</v>
      </c>
      <c r="H24" s="190"/>
      <c r="I24" s="184"/>
      <c r="J24" s="184"/>
      <c r="K24" s="184"/>
      <c r="L24" s="187"/>
      <c r="M24" s="70" t="s">
        <v>226</v>
      </c>
      <c r="N24" s="58">
        <v>50000</v>
      </c>
      <c r="P24" s="58">
        <f t="shared" ref="P24:P29" si="1">SUM(N24:O24)</f>
        <v>50000</v>
      </c>
    </row>
    <row r="25" spans="2:16" ht="63.75" x14ac:dyDescent="0.2">
      <c r="B25" s="203"/>
      <c r="C25" s="9" t="s">
        <v>255</v>
      </c>
      <c r="D25" s="18" t="s">
        <v>256</v>
      </c>
      <c r="E25" s="18">
        <v>1</v>
      </c>
      <c r="F25" s="9" t="s">
        <v>226</v>
      </c>
      <c r="G25" s="9" t="s">
        <v>257</v>
      </c>
      <c r="H25" s="190"/>
      <c r="I25" s="184"/>
      <c r="J25" s="184"/>
      <c r="K25" s="184"/>
      <c r="L25" s="187"/>
      <c r="M25" s="70" t="s">
        <v>63</v>
      </c>
      <c r="N25" s="58">
        <v>418391.08</v>
      </c>
      <c r="O25" s="58">
        <v>410679.95</v>
      </c>
      <c r="P25" s="58">
        <f t="shared" si="1"/>
        <v>829071.03</v>
      </c>
    </row>
    <row r="26" spans="2:16" ht="64.5" thickBot="1" x14ac:dyDescent="0.25">
      <c r="B26" s="204"/>
      <c r="C26" s="12" t="s">
        <v>258</v>
      </c>
      <c r="D26" s="17">
        <v>0</v>
      </c>
      <c r="E26" s="17">
        <v>3</v>
      </c>
      <c r="F26" s="12" t="s">
        <v>63</v>
      </c>
      <c r="G26" s="12" t="s">
        <v>259</v>
      </c>
      <c r="H26" s="191"/>
      <c r="I26" s="192"/>
      <c r="J26" s="192"/>
      <c r="K26" s="192"/>
      <c r="L26" s="205"/>
      <c r="M26" s="70"/>
    </row>
    <row r="27" spans="2:16" ht="76.5" x14ac:dyDescent="0.2">
      <c r="B27" s="103" t="s">
        <v>260</v>
      </c>
      <c r="C27" s="10" t="s">
        <v>261</v>
      </c>
      <c r="D27" s="16">
        <v>1</v>
      </c>
      <c r="E27" s="16">
        <v>3</v>
      </c>
      <c r="F27" s="69" t="s">
        <v>23</v>
      </c>
      <c r="G27" s="10" t="s">
        <v>262</v>
      </c>
      <c r="H27" s="189" t="s">
        <v>263</v>
      </c>
      <c r="I27" s="183" t="s">
        <v>264</v>
      </c>
      <c r="J27" s="193" t="s">
        <v>265</v>
      </c>
      <c r="K27" s="196" t="s">
        <v>266</v>
      </c>
      <c r="L27" s="199" t="s">
        <v>267</v>
      </c>
      <c r="M27" s="70" t="s">
        <v>23</v>
      </c>
      <c r="N27" s="58">
        <v>70000</v>
      </c>
      <c r="O27" s="58">
        <v>775000</v>
      </c>
      <c r="P27" s="58">
        <f t="shared" si="1"/>
        <v>845000</v>
      </c>
    </row>
    <row r="28" spans="2:16" ht="38.25" x14ac:dyDescent="0.2">
      <c r="B28" s="104"/>
      <c r="C28" s="9" t="s">
        <v>268</v>
      </c>
      <c r="D28" s="18">
        <v>3</v>
      </c>
      <c r="E28" s="18">
        <v>25</v>
      </c>
      <c r="F28" s="54" t="s">
        <v>63</v>
      </c>
      <c r="G28" s="9" t="s">
        <v>269</v>
      </c>
      <c r="H28" s="190"/>
      <c r="I28" s="184"/>
      <c r="J28" s="194"/>
      <c r="K28" s="197"/>
      <c r="L28" s="200"/>
      <c r="M28" s="70" t="s">
        <v>63</v>
      </c>
      <c r="N28" s="58">
        <v>93142</v>
      </c>
      <c r="O28" s="58">
        <v>75345</v>
      </c>
      <c r="P28" s="58">
        <v>168488</v>
      </c>
    </row>
    <row r="29" spans="2:16" ht="39" thickBot="1" x14ac:dyDescent="0.25">
      <c r="B29" s="104"/>
      <c r="C29" s="12" t="s">
        <v>270</v>
      </c>
      <c r="D29" s="17">
        <v>2</v>
      </c>
      <c r="E29" s="17">
        <v>15</v>
      </c>
      <c r="F29" s="12" t="s">
        <v>271</v>
      </c>
      <c r="G29" s="12" t="s">
        <v>272</v>
      </c>
      <c r="H29" s="191"/>
      <c r="I29" s="192"/>
      <c r="J29" s="195"/>
      <c r="K29" s="198"/>
      <c r="L29" s="201"/>
      <c r="M29" s="70" t="s">
        <v>271</v>
      </c>
      <c r="O29" s="58">
        <v>500000</v>
      </c>
      <c r="P29" s="58">
        <f t="shared" si="1"/>
        <v>500000</v>
      </c>
    </row>
    <row r="30" spans="2:16" ht="51" x14ac:dyDescent="0.2">
      <c r="B30" s="174" t="s">
        <v>273</v>
      </c>
      <c r="C30" s="10" t="s">
        <v>274</v>
      </c>
      <c r="D30" s="65">
        <v>0.66</v>
      </c>
      <c r="E30" s="72">
        <v>1</v>
      </c>
      <c r="F30" s="69" t="s">
        <v>275</v>
      </c>
      <c r="G30" s="10" t="s">
        <v>276</v>
      </c>
      <c r="H30" s="177" t="s">
        <v>277</v>
      </c>
      <c r="I30" s="180" t="s">
        <v>278</v>
      </c>
      <c r="J30" s="183" t="s">
        <v>279</v>
      </c>
      <c r="K30" s="183" t="s">
        <v>280</v>
      </c>
      <c r="L30" s="186" t="s">
        <v>281</v>
      </c>
      <c r="M30" s="70"/>
    </row>
    <row r="31" spans="2:16" ht="25.5" x14ac:dyDescent="0.2">
      <c r="B31" s="175"/>
      <c r="C31" s="9" t="s">
        <v>282</v>
      </c>
      <c r="D31" s="67">
        <v>0.51</v>
      </c>
      <c r="E31" s="73">
        <v>0.2</v>
      </c>
      <c r="F31" s="54" t="s">
        <v>275</v>
      </c>
      <c r="G31" s="9" t="s">
        <v>283</v>
      </c>
      <c r="H31" s="178"/>
      <c r="I31" s="181"/>
      <c r="J31" s="184"/>
      <c r="K31" s="184"/>
      <c r="L31" s="187"/>
      <c r="M31" s="70"/>
    </row>
    <row r="32" spans="2:16" ht="51" x14ac:dyDescent="0.2">
      <c r="B32" s="175"/>
      <c r="C32" s="9" t="s">
        <v>284</v>
      </c>
      <c r="D32" s="67">
        <v>0.63</v>
      </c>
      <c r="E32" s="73">
        <v>0.47</v>
      </c>
      <c r="F32" s="54" t="s">
        <v>275</v>
      </c>
      <c r="G32" s="9" t="s">
        <v>285</v>
      </c>
      <c r="H32" s="178"/>
      <c r="I32" s="181"/>
      <c r="J32" s="184"/>
      <c r="K32" s="184"/>
      <c r="L32" s="187"/>
      <c r="M32" s="70" t="s">
        <v>275</v>
      </c>
      <c r="N32" s="58">
        <v>1790847</v>
      </c>
      <c r="O32" s="58">
        <v>2020549</v>
      </c>
      <c r="P32" s="58">
        <f t="shared" ref="P32" si="2">SUM(N32:O32)</f>
        <v>3811396</v>
      </c>
    </row>
    <row r="33" spans="2:13" s="33" customFormat="1" ht="38.25" x14ac:dyDescent="0.2">
      <c r="B33" s="175"/>
      <c r="C33" s="9" t="s">
        <v>286</v>
      </c>
      <c r="D33" s="18">
        <v>31</v>
      </c>
      <c r="E33" s="53">
        <v>20</v>
      </c>
      <c r="F33" s="54" t="s">
        <v>287</v>
      </c>
      <c r="G33" s="9" t="s">
        <v>288</v>
      </c>
      <c r="H33" s="178"/>
      <c r="I33" s="181"/>
      <c r="J33" s="184"/>
      <c r="K33" s="184"/>
      <c r="L33" s="187"/>
      <c r="M33" s="70"/>
    </row>
    <row r="34" spans="2:13" s="33" customFormat="1" ht="51.75" thickBot="1" x14ac:dyDescent="0.25">
      <c r="B34" s="176"/>
      <c r="C34" s="11" t="s">
        <v>289</v>
      </c>
      <c r="D34" s="74" t="s">
        <v>290</v>
      </c>
      <c r="E34" s="74" t="s">
        <v>291</v>
      </c>
      <c r="F34" s="56" t="s">
        <v>292</v>
      </c>
      <c r="G34" s="11" t="s">
        <v>293</v>
      </c>
      <c r="H34" s="179"/>
      <c r="I34" s="182"/>
      <c r="J34" s="185"/>
      <c r="K34" s="185"/>
      <c r="L34" s="188"/>
      <c r="M34" s="70"/>
    </row>
    <row r="35" spans="2:13" s="33" customFormat="1" x14ac:dyDescent="0.2">
      <c r="B35" s="57"/>
      <c r="D35" s="34"/>
      <c r="E35" s="34"/>
      <c r="M35" s="75"/>
    </row>
  </sheetData>
  <mergeCells count="38">
    <mergeCell ref="L12:L18"/>
    <mergeCell ref="B2:L2"/>
    <mergeCell ref="C3:C4"/>
    <mergeCell ref="B5:B11"/>
    <mergeCell ref="H5:H11"/>
    <mergeCell ref="I5:I11"/>
    <mergeCell ref="J5:J11"/>
    <mergeCell ref="K5:K11"/>
    <mergeCell ref="L5:L11"/>
    <mergeCell ref="B12:B18"/>
    <mergeCell ref="H12:H18"/>
    <mergeCell ref="I12:I18"/>
    <mergeCell ref="J12:J18"/>
    <mergeCell ref="K12:K18"/>
    <mergeCell ref="L22:L26"/>
    <mergeCell ref="B19:B21"/>
    <mergeCell ref="H19:H21"/>
    <mergeCell ref="I19:I21"/>
    <mergeCell ref="J19:J21"/>
    <mergeCell ref="K19:K21"/>
    <mergeCell ref="L19:L21"/>
    <mergeCell ref="B22:B26"/>
    <mergeCell ref="H22:H26"/>
    <mergeCell ref="I22:I26"/>
    <mergeCell ref="J22:J26"/>
    <mergeCell ref="K22:K26"/>
    <mergeCell ref="L30:L34"/>
    <mergeCell ref="B27:B29"/>
    <mergeCell ref="H27:H29"/>
    <mergeCell ref="I27:I29"/>
    <mergeCell ref="J27:J29"/>
    <mergeCell ref="K27:K29"/>
    <mergeCell ref="L27:L29"/>
    <mergeCell ref="B30:B34"/>
    <mergeCell ref="H30:H34"/>
    <mergeCell ref="I30:I34"/>
    <mergeCell ref="J30:J34"/>
    <mergeCell ref="K30:K3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39"/>
  <sheetViews>
    <sheetView workbookViewId="0">
      <selection activeCell="F37" sqref="F37"/>
    </sheetView>
  </sheetViews>
  <sheetFormatPr defaultRowHeight="15" x14ac:dyDescent="0.25"/>
  <cols>
    <col min="2" max="2" width="21.85546875" customWidth="1"/>
    <col min="3" max="3" width="43.85546875" customWidth="1"/>
    <col min="4" max="4" width="20.5703125" customWidth="1"/>
    <col min="5" max="5" width="18.7109375" style="13" customWidth="1"/>
    <col min="6" max="6" width="12.7109375" customWidth="1"/>
    <col min="7" max="7" width="15.28515625" customWidth="1"/>
    <col min="8" max="8" width="46.42578125" customWidth="1"/>
    <col min="9" max="9" width="10.7109375" customWidth="1"/>
    <col min="10" max="13" width="13.140625" customWidth="1"/>
    <col min="14" max="14" width="26.7109375" style="77" customWidth="1"/>
    <col min="15" max="15" width="14.7109375" style="78" customWidth="1"/>
    <col min="16" max="16" width="15.5703125" style="78" customWidth="1"/>
    <col min="17" max="17" width="14.42578125" style="78" customWidth="1"/>
  </cols>
  <sheetData>
    <row r="2" spans="2:17" x14ac:dyDescent="0.25">
      <c r="B2" s="253" t="s">
        <v>294</v>
      </c>
      <c r="C2" s="253"/>
      <c r="D2" s="253"/>
      <c r="E2" s="253"/>
      <c r="F2" s="253"/>
      <c r="G2" s="253"/>
      <c r="H2" s="76"/>
      <c r="I2" s="76"/>
      <c r="J2" s="76"/>
      <c r="K2" s="254"/>
      <c r="L2" s="254"/>
    </row>
    <row r="3" spans="2:17" ht="15.75" thickBot="1" x14ac:dyDescent="0.3">
      <c r="B3" s="255" t="s">
        <v>295</v>
      </c>
      <c r="C3" s="255"/>
      <c r="D3" s="255"/>
      <c r="E3" s="255"/>
      <c r="F3" s="255"/>
      <c r="G3" s="255"/>
      <c r="H3" s="255"/>
      <c r="I3" s="255"/>
      <c r="J3" s="255"/>
      <c r="K3" s="255"/>
      <c r="L3" s="255"/>
    </row>
    <row r="4" spans="2:17" ht="15.75" thickBot="1" x14ac:dyDescent="0.3">
      <c r="B4" s="161" t="s">
        <v>1</v>
      </c>
      <c r="C4" s="161" t="s">
        <v>2</v>
      </c>
      <c r="D4" s="161" t="s">
        <v>3</v>
      </c>
      <c r="E4" s="172" t="s">
        <v>4</v>
      </c>
      <c r="F4" s="161" t="s">
        <v>5</v>
      </c>
      <c r="G4" s="161" t="s">
        <v>6</v>
      </c>
      <c r="H4" s="159" t="s">
        <v>7</v>
      </c>
      <c r="I4" s="161" t="s">
        <v>8</v>
      </c>
      <c r="J4" s="163" t="s">
        <v>9</v>
      </c>
      <c r="K4" s="164"/>
      <c r="L4" s="243"/>
      <c r="O4" s="79"/>
      <c r="P4" s="79"/>
      <c r="Q4" s="79"/>
    </row>
    <row r="5" spans="2:17" ht="15.75" thickBot="1" x14ac:dyDescent="0.3">
      <c r="B5" s="242"/>
      <c r="C5" s="242"/>
      <c r="D5" s="242"/>
      <c r="E5" s="256"/>
      <c r="F5" s="242"/>
      <c r="G5" s="242"/>
      <c r="H5" s="257"/>
      <c r="I5" s="242"/>
      <c r="J5" s="80" t="s">
        <v>296</v>
      </c>
      <c r="K5" s="80" t="s">
        <v>11</v>
      </c>
      <c r="L5" s="80" t="s">
        <v>12</v>
      </c>
      <c r="Q5" s="79"/>
    </row>
    <row r="6" spans="2:17" ht="25.5" x14ac:dyDescent="0.25">
      <c r="B6" s="244" t="s">
        <v>297</v>
      </c>
      <c r="C6" s="38" t="s">
        <v>298</v>
      </c>
      <c r="D6" s="38" t="s">
        <v>299</v>
      </c>
      <c r="E6" s="39" t="s">
        <v>300</v>
      </c>
      <c r="F6" s="38" t="s">
        <v>63</v>
      </c>
      <c r="G6" s="38" t="s">
        <v>301</v>
      </c>
      <c r="H6" s="222" t="s">
        <v>302</v>
      </c>
      <c r="I6" s="98" t="s">
        <v>303</v>
      </c>
      <c r="J6" s="247">
        <v>4503412.3099999996</v>
      </c>
      <c r="K6" s="247">
        <v>4686548.26</v>
      </c>
      <c r="L6" s="250">
        <v>9189960.5700000003</v>
      </c>
    </row>
    <row r="7" spans="2:17" ht="25.5" x14ac:dyDescent="0.25">
      <c r="B7" s="245"/>
      <c r="C7" s="239" t="s">
        <v>304</v>
      </c>
      <c r="D7" s="41" t="s">
        <v>305</v>
      </c>
      <c r="E7" s="42" t="s">
        <v>306</v>
      </c>
      <c r="F7" s="239" t="s">
        <v>63</v>
      </c>
      <c r="G7" s="239" t="s">
        <v>307</v>
      </c>
      <c r="H7" s="231"/>
      <c r="I7" s="99"/>
      <c r="J7" s="248"/>
      <c r="K7" s="248"/>
      <c r="L7" s="251"/>
      <c r="M7" s="81"/>
    </row>
    <row r="8" spans="2:17" ht="38.25" x14ac:dyDescent="0.25">
      <c r="B8" s="245"/>
      <c r="C8" s="239"/>
      <c r="D8" s="41" t="s">
        <v>308</v>
      </c>
      <c r="E8" s="42" t="s">
        <v>309</v>
      </c>
      <c r="F8" s="239"/>
      <c r="G8" s="239"/>
      <c r="H8" s="231"/>
      <c r="I8" s="99"/>
      <c r="J8" s="248"/>
      <c r="K8" s="248"/>
      <c r="L8" s="251"/>
      <c r="M8" s="81"/>
      <c r="O8" s="78" t="s">
        <v>310</v>
      </c>
      <c r="P8" s="78" t="s">
        <v>311</v>
      </c>
      <c r="Q8" s="78" t="s">
        <v>111</v>
      </c>
    </row>
    <row r="9" spans="2:17" ht="38.25" x14ac:dyDescent="0.25">
      <c r="B9" s="245"/>
      <c r="C9" s="239"/>
      <c r="D9" s="41" t="s">
        <v>312</v>
      </c>
      <c r="E9" s="42" t="s">
        <v>313</v>
      </c>
      <c r="F9" s="239"/>
      <c r="G9" s="239"/>
      <c r="H9" s="231"/>
      <c r="I9" s="99"/>
      <c r="J9" s="248"/>
      <c r="K9" s="248"/>
      <c r="L9" s="251"/>
      <c r="M9" s="81"/>
      <c r="N9" s="77" t="s">
        <v>314</v>
      </c>
      <c r="O9" s="79">
        <v>4503412.3099999996</v>
      </c>
      <c r="P9" s="79">
        <v>4686548.26</v>
      </c>
      <c r="Q9" s="79">
        <v>9189960.5700000003</v>
      </c>
    </row>
    <row r="10" spans="2:17" ht="51" x14ac:dyDescent="0.25">
      <c r="B10" s="245"/>
      <c r="C10" s="239"/>
      <c r="D10" s="41" t="s">
        <v>315</v>
      </c>
      <c r="E10" s="42" t="s">
        <v>316</v>
      </c>
      <c r="F10" s="239"/>
      <c r="G10" s="239"/>
      <c r="H10" s="231"/>
      <c r="I10" s="99"/>
      <c r="J10" s="248"/>
      <c r="K10" s="248"/>
      <c r="L10" s="251"/>
      <c r="M10" s="81"/>
      <c r="N10" s="82"/>
      <c r="O10" s="79"/>
      <c r="P10" s="79"/>
      <c r="Q10" s="79"/>
    </row>
    <row r="11" spans="2:17" x14ac:dyDescent="0.25">
      <c r="B11" s="245"/>
      <c r="C11" s="41" t="s">
        <v>317</v>
      </c>
      <c r="D11" s="41" t="s">
        <v>318</v>
      </c>
      <c r="E11" s="42" t="s">
        <v>319</v>
      </c>
      <c r="F11" s="41" t="s">
        <v>275</v>
      </c>
      <c r="G11" s="41" t="s">
        <v>320</v>
      </c>
      <c r="H11" s="231"/>
      <c r="I11" s="99"/>
      <c r="J11" s="248"/>
      <c r="K11" s="248"/>
      <c r="L11" s="251"/>
      <c r="M11" s="81"/>
      <c r="Q11" s="79"/>
    </row>
    <row r="12" spans="2:17" ht="63.75" x14ac:dyDescent="0.25">
      <c r="B12" s="245"/>
      <c r="C12" s="41" t="s">
        <v>321</v>
      </c>
      <c r="D12" s="41" t="s">
        <v>322</v>
      </c>
      <c r="E12" s="42" t="s">
        <v>323</v>
      </c>
      <c r="F12" s="41" t="s">
        <v>63</v>
      </c>
      <c r="G12" s="41" t="s">
        <v>324</v>
      </c>
      <c r="H12" s="231"/>
      <c r="I12" s="99"/>
      <c r="J12" s="248"/>
      <c r="K12" s="248"/>
      <c r="L12" s="251"/>
      <c r="M12" s="81"/>
      <c r="N12" s="77" t="s">
        <v>325</v>
      </c>
      <c r="O12" s="79">
        <f>SUM(O16:O33)</f>
        <v>3638207.31</v>
      </c>
      <c r="P12" s="79">
        <f t="shared" ref="P12:Q12" si="0">SUM(P16:P33)</f>
        <v>4838632.26</v>
      </c>
      <c r="Q12" s="79">
        <f t="shared" si="0"/>
        <v>8476839.5700000003</v>
      </c>
    </row>
    <row r="13" spans="2:17" ht="25.5" x14ac:dyDescent="0.25">
      <c r="B13" s="245"/>
      <c r="C13" s="41" t="s">
        <v>326</v>
      </c>
      <c r="D13" s="41" t="s">
        <v>327</v>
      </c>
      <c r="E13" s="42" t="s">
        <v>328</v>
      </c>
      <c r="F13" s="41" t="s">
        <v>138</v>
      </c>
      <c r="G13" s="41" t="s">
        <v>329</v>
      </c>
      <c r="H13" s="231"/>
      <c r="I13" s="99"/>
      <c r="J13" s="248"/>
      <c r="K13" s="248"/>
      <c r="L13" s="251"/>
      <c r="M13" s="81"/>
      <c r="Q13" s="79"/>
    </row>
    <row r="14" spans="2:17" x14ac:dyDescent="0.25">
      <c r="B14" s="245"/>
      <c r="C14" s="239" t="s">
        <v>330</v>
      </c>
      <c r="D14" s="41" t="s">
        <v>331</v>
      </c>
      <c r="E14" s="42" t="s">
        <v>332</v>
      </c>
      <c r="F14" s="239" t="s">
        <v>275</v>
      </c>
      <c r="G14" s="239" t="s">
        <v>333</v>
      </c>
      <c r="H14" s="231"/>
      <c r="I14" s="99"/>
      <c r="J14" s="248"/>
      <c r="K14" s="248"/>
      <c r="L14" s="251"/>
      <c r="M14" s="81"/>
      <c r="Q14" s="79"/>
    </row>
    <row r="15" spans="2:17" ht="39" thickBot="1" x14ac:dyDescent="0.3">
      <c r="B15" s="246"/>
      <c r="C15" s="240"/>
      <c r="D15" s="83" t="s">
        <v>334</v>
      </c>
      <c r="E15" s="84" t="s">
        <v>335</v>
      </c>
      <c r="F15" s="240"/>
      <c r="G15" s="240"/>
      <c r="H15" s="223"/>
      <c r="I15" s="100"/>
      <c r="J15" s="249"/>
      <c r="K15" s="249"/>
      <c r="L15" s="252"/>
      <c r="M15" s="81"/>
    </row>
    <row r="16" spans="2:17" ht="38.25" x14ac:dyDescent="0.25">
      <c r="B16" s="103" t="s">
        <v>336</v>
      </c>
      <c r="C16" s="38" t="s">
        <v>337</v>
      </c>
      <c r="D16" s="38" t="s">
        <v>338</v>
      </c>
      <c r="E16" s="39">
        <v>0.75</v>
      </c>
      <c r="F16" s="38" t="s">
        <v>63</v>
      </c>
      <c r="G16" s="38" t="s">
        <v>307</v>
      </c>
      <c r="H16" s="144" t="s">
        <v>339</v>
      </c>
      <c r="I16" s="135" t="s">
        <v>340</v>
      </c>
      <c r="J16" s="232" t="s">
        <v>341</v>
      </c>
      <c r="K16" s="232" t="s">
        <v>342</v>
      </c>
      <c r="L16" s="235" t="s">
        <v>343</v>
      </c>
      <c r="M16" s="85"/>
      <c r="N16" s="86" t="s">
        <v>63</v>
      </c>
      <c r="O16" s="79">
        <f>903467.3+164380.76-10000</f>
        <v>1057848.06</v>
      </c>
      <c r="P16" s="79">
        <f>794987.46+554024.95+30000</f>
        <v>1379012.41</v>
      </c>
      <c r="Q16" s="79">
        <f>O16+P16</f>
        <v>2436860.4699999997</v>
      </c>
    </row>
    <row r="17" spans="2:17" ht="38.25" x14ac:dyDescent="0.25">
      <c r="B17" s="104"/>
      <c r="C17" s="41" t="s">
        <v>344</v>
      </c>
      <c r="D17" s="42">
        <v>0</v>
      </c>
      <c r="E17" s="42">
        <v>10</v>
      </c>
      <c r="F17" s="41" t="s">
        <v>138</v>
      </c>
      <c r="G17" s="41" t="s">
        <v>307</v>
      </c>
      <c r="H17" s="145"/>
      <c r="I17" s="136"/>
      <c r="J17" s="233"/>
      <c r="K17" s="233"/>
      <c r="L17" s="236"/>
      <c r="M17" s="85"/>
      <c r="N17" s="86" t="s">
        <v>138</v>
      </c>
      <c r="O17" s="79">
        <v>300000</v>
      </c>
      <c r="P17" s="79">
        <v>150000</v>
      </c>
      <c r="Q17" s="79">
        <f t="shared" ref="Q17:Q21" si="1">O17+P17</f>
        <v>450000</v>
      </c>
    </row>
    <row r="18" spans="2:17" ht="38.25" x14ac:dyDescent="0.25">
      <c r="B18" s="104"/>
      <c r="C18" s="41" t="s">
        <v>345</v>
      </c>
      <c r="D18" s="41" t="s">
        <v>346</v>
      </c>
      <c r="E18" s="42" t="s">
        <v>347</v>
      </c>
      <c r="F18" s="41" t="s">
        <v>63</v>
      </c>
      <c r="G18" s="41" t="s">
        <v>307</v>
      </c>
      <c r="H18" s="145"/>
      <c r="I18" s="136"/>
      <c r="J18" s="233"/>
      <c r="K18" s="233"/>
      <c r="L18" s="236"/>
      <c r="M18" s="85"/>
      <c r="N18" s="86"/>
      <c r="O18" s="79"/>
      <c r="P18" s="79"/>
      <c r="Q18" s="79"/>
    </row>
    <row r="19" spans="2:17" ht="51.75" thickBot="1" x14ac:dyDescent="0.3">
      <c r="B19" s="111"/>
      <c r="C19" s="83" t="s">
        <v>348</v>
      </c>
      <c r="D19" s="83" t="s">
        <v>349</v>
      </c>
      <c r="E19" s="84" t="s">
        <v>350</v>
      </c>
      <c r="F19" s="83" t="s">
        <v>63</v>
      </c>
      <c r="G19" s="83" t="s">
        <v>351</v>
      </c>
      <c r="H19" s="241"/>
      <c r="I19" s="137"/>
      <c r="J19" s="234"/>
      <c r="K19" s="234"/>
      <c r="L19" s="237"/>
      <c r="M19" s="85"/>
      <c r="N19" s="86" t="s">
        <v>275</v>
      </c>
      <c r="O19" s="79">
        <v>134795</v>
      </c>
      <c r="P19" s="79">
        <v>152084</v>
      </c>
      <c r="Q19" s="79">
        <f t="shared" si="1"/>
        <v>286879</v>
      </c>
    </row>
    <row r="20" spans="2:17" ht="38.25" x14ac:dyDescent="0.25">
      <c r="B20" s="103" t="s">
        <v>352</v>
      </c>
      <c r="C20" s="38" t="s">
        <v>353</v>
      </c>
      <c r="D20" s="38" t="s">
        <v>354</v>
      </c>
      <c r="E20" s="87">
        <v>1</v>
      </c>
      <c r="F20" s="38" t="s">
        <v>63</v>
      </c>
      <c r="G20" s="10" t="s">
        <v>190</v>
      </c>
      <c r="H20" s="222" t="s">
        <v>355</v>
      </c>
      <c r="I20" s="98" t="s">
        <v>356</v>
      </c>
      <c r="J20" s="224" t="s">
        <v>357</v>
      </c>
      <c r="K20" s="222" t="s">
        <v>358</v>
      </c>
      <c r="L20" s="120" t="s">
        <v>359</v>
      </c>
      <c r="M20" s="52"/>
      <c r="O20" s="79"/>
      <c r="P20" s="79"/>
      <c r="Q20" s="79"/>
    </row>
    <row r="21" spans="2:17" ht="38.25" x14ac:dyDescent="0.25">
      <c r="B21" s="104"/>
      <c r="C21" s="41" t="s">
        <v>360</v>
      </c>
      <c r="D21" s="41" t="s">
        <v>361</v>
      </c>
      <c r="E21" s="42" t="s">
        <v>362</v>
      </c>
      <c r="F21" s="41" t="s">
        <v>63</v>
      </c>
      <c r="G21" s="9" t="s">
        <v>190</v>
      </c>
      <c r="H21" s="231"/>
      <c r="I21" s="99"/>
      <c r="J21" s="238"/>
      <c r="K21" s="231"/>
      <c r="L21" s="121"/>
      <c r="M21" s="52"/>
      <c r="N21" s="86" t="s">
        <v>63</v>
      </c>
      <c r="O21" s="79">
        <f>481239.4+164380.76-10000</f>
        <v>635620.16</v>
      </c>
      <c r="P21" s="79">
        <f>503991.74+554024.95+25000</f>
        <v>1083016.69</v>
      </c>
      <c r="Q21" s="79">
        <f t="shared" si="1"/>
        <v>1718636.85</v>
      </c>
    </row>
    <row r="22" spans="2:17" ht="38.25" x14ac:dyDescent="0.25">
      <c r="B22" s="104"/>
      <c r="C22" s="41" t="s">
        <v>363</v>
      </c>
      <c r="D22" s="41" t="s">
        <v>364</v>
      </c>
      <c r="E22" s="42" t="s">
        <v>365</v>
      </c>
      <c r="F22" s="41" t="s">
        <v>63</v>
      </c>
      <c r="G22" s="41" t="s">
        <v>366</v>
      </c>
      <c r="H22" s="231"/>
      <c r="I22" s="99"/>
      <c r="J22" s="238"/>
      <c r="K22" s="231"/>
      <c r="L22" s="121"/>
      <c r="M22" s="52"/>
      <c r="O22" s="79"/>
      <c r="P22" s="79"/>
      <c r="Q22" s="79"/>
    </row>
    <row r="23" spans="2:17" ht="25.5" x14ac:dyDescent="0.25">
      <c r="B23" s="104"/>
      <c r="C23" s="191" t="s">
        <v>367</v>
      </c>
      <c r="D23" s="9" t="s">
        <v>368</v>
      </c>
      <c r="E23" s="18" t="s">
        <v>369</v>
      </c>
      <c r="F23" s="41" t="s">
        <v>370</v>
      </c>
      <c r="G23" s="181" t="s">
        <v>366</v>
      </c>
      <c r="H23" s="231"/>
      <c r="I23" s="99"/>
      <c r="J23" s="238"/>
      <c r="K23" s="231"/>
      <c r="L23" s="121"/>
      <c r="M23" s="52"/>
      <c r="N23" s="86" t="s">
        <v>59</v>
      </c>
      <c r="O23" s="79">
        <v>50000</v>
      </c>
      <c r="P23" s="79">
        <v>350000</v>
      </c>
      <c r="Q23" s="79">
        <f>O23+P23</f>
        <v>400000</v>
      </c>
    </row>
    <row r="24" spans="2:17" ht="25.5" x14ac:dyDescent="0.25">
      <c r="B24" s="104"/>
      <c r="C24" s="230"/>
      <c r="D24" s="9" t="s">
        <v>371</v>
      </c>
      <c r="E24" s="18" t="s">
        <v>372</v>
      </c>
      <c r="F24" s="41" t="s">
        <v>373</v>
      </c>
      <c r="G24" s="181"/>
      <c r="H24" s="231"/>
      <c r="I24" s="99"/>
      <c r="J24" s="238"/>
      <c r="K24" s="231"/>
      <c r="L24" s="121"/>
      <c r="M24" s="52"/>
    </row>
    <row r="25" spans="2:17" ht="90" thickBot="1" x14ac:dyDescent="0.3">
      <c r="B25" s="111"/>
      <c r="C25" s="11" t="s">
        <v>374</v>
      </c>
      <c r="D25" s="83" t="s">
        <v>375</v>
      </c>
      <c r="E25" s="84" t="s">
        <v>376</v>
      </c>
      <c r="F25" s="11" t="s">
        <v>63</v>
      </c>
      <c r="G25" s="11" t="s">
        <v>366</v>
      </c>
      <c r="H25" s="223"/>
      <c r="I25" s="100"/>
      <c r="J25" s="225"/>
      <c r="K25" s="223"/>
      <c r="L25" s="122"/>
      <c r="M25" s="52"/>
      <c r="N25" s="86" t="s">
        <v>138</v>
      </c>
      <c r="O25" s="79">
        <v>540000</v>
      </c>
      <c r="P25" s="79">
        <v>0</v>
      </c>
      <c r="Q25" s="79">
        <f>O25+P25</f>
        <v>540000</v>
      </c>
    </row>
    <row r="26" spans="2:17" ht="51" x14ac:dyDescent="0.25">
      <c r="B26" s="129" t="s">
        <v>377</v>
      </c>
      <c r="C26" s="38" t="s">
        <v>378</v>
      </c>
      <c r="D26" s="10" t="s">
        <v>379</v>
      </c>
      <c r="E26" s="16" t="s">
        <v>380</v>
      </c>
      <c r="F26" s="10" t="s">
        <v>63</v>
      </c>
      <c r="G26" s="10" t="s">
        <v>175</v>
      </c>
      <c r="H26" s="222" t="s">
        <v>381</v>
      </c>
      <c r="I26" s="10" t="s">
        <v>382</v>
      </c>
      <c r="J26" s="98" t="s">
        <v>383</v>
      </c>
      <c r="K26" s="98" t="s">
        <v>384</v>
      </c>
      <c r="L26" s="120" t="s">
        <v>385</v>
      </c>
      <c r="M26" s="52"/>
    </row>
    <row r="27" spans="2:17" ht="38.25" x14ac:dyDescent="0.25">
      <c r="B27" s="130"/>
      <c r="C27" s="41" t="s">
        <v>386</v>
      </c>
      <c r="D27" s="41" t="s">
        <v>346</v>
      </c>
      <c r="E27" s="42" t="s">
        <v>387</v>
      </c>
      <c r="F27" s="41" t="s">
        <v>63</v>
      </c>
      <c r="G27" s="9" t="s">
        <v>388</v>
      </c>
      <c r="H27" s="231"/>
      <c r="I27" s="9" t="s">
        <v>389</v>
      </c>
      <c r="J27" s="99"/>
      <c r="K27" s="99"/>
      <c r="L27" s="121"/>
      <c r="M27" s="52"/>
      <c r="N27" s="86" t="s">
        <v>63</v>
      </c>
      <c r="O27" s="79">
        <f>481995.92+164386.76-11851.72</f>
        <v>634530.96</v>
      </c>
      <c r="P27" s="79">
        <f>347420.9+554024.95+30076.06</f>
        <v>931521.91</v>
      </c>
      <c r="Q27" s="79">
        <f>O27+P27</f>
        <v>1566052.87</v>
      </c>
    </row>
    <row r="28" spans="2:17" ht="51" x14ac:dyDescent="0.25">
      <c r="B28" s="130"/>
      <c r="C28" s="41" t="s">
        <v>390</v>
      </c>
      <c r="D28" s="41" t="s">
        <v>379</v>
      </c>
      <c r="E28" s="42" t="s">
        <v>391</v>
      </c>
      <c r="F28" s="41" t="s">
        <v>63</v>
      </c>
      <c r="G28" s="9" t="s">
        <v>392</v>
      </c>
      <c r="H28" s="231"/>
      <c r="I28" s="9" t="s">
        <v>389</v>
      </c>
      <c r="J28" s="99"/>
      <c r="K28" s="99"/>
      <c r="L28" s="121"/>
      <c r="M28" s="52"/>
    </row>
    <row r="29" spans="2:17" ht="26.25" thickBot="1" x14ac:dyDescent="0.3">
      <c r="B29" s="131"/>
      <c r="C29" s="83" t="s">
        <v>393</v>
      </c>
      <c r="D29" s="83" t="s">
        <v>394</v>
      </c>
      <c r="E29" s="84" t="s">
        <v>395</v>
      </c>
      <c r="F29" s="83" t="s">
        <v>63</v>
      </c>
      <c r="G29" s="11" t="s">
        <v>396</v>
      </c>
      <c r="H29" s="223"/>
      <c r="I29" s="11" t="s">
        <v>397</v>
      </c>
      <c r="J29" s="100"/>
      <c r="K29" s="100"/>
      <c r="L29" s="122"/>
      <c r="M29" s="52"/>
      <c r="O29" s="79"/>
      <c r="P29" s="79"/>
      <c r="Q29" s="79"/>
    </row>
    <row r="30" spans="2:17" ht="25.5" x14ac:dyDescent="0.25">
      <c r="B30" s="228" t="s">
        <v>398</v>
      </c>
      <c r="C30" s="10" t="s">
        <v>399</v>
      </c>
      <c r="D30" s="10" t="s">
        <v>400</v>
      </c>
      <c r="E30" s="88" t="s">
        <v>401</v>
      </c>
      <c r="F30" s="89" t="s">
        <v>63</v>
      </c>
      <c r="G30" s="10" t="s">
        <v>402</v>
      </c>
      <c r="H30" s="222" t="s">
        <v>403</v>
      </c>
      <c r="I30" s="183" t="s">
        <v>404</v>
      </c>
      <c r="J30" s="183" t="s">
        <v>405</v>
      </c>
      <c r="K30" s="183" t="s">
        <v>406</v>
      </c>
      <c r="L30" s="186" t="s">
        <v>407</v>
      </c>
      <c r="M30" s="52"/>
      <c r="N30" s="86" t="s">
        <v>63</v>
      </c>
      <c r="O30" s="79">
        <v>100000</v>
      </c>
      <c r="P30" s="79">
        <v>100000</v>
      </c>
      <c r="Q30" s="79">
        <f>O30+P30</f>
        <v>200000</v>
      </c>
    </row>
    <row r="31" spans="2:17" ht="39" thickBot="1" x14ac:dyDescent="0.3">
      <c r="B31" s="229"/>
      <c r="C31" s="83" t="s">
        <v>408</v>
      </c>
      <c r="D31" s="83" t="s">
        <v>346</v>
      </c>
      <c r="E31" s="84" t="s">
        <v>387</v>
      </c>
      <c r="F31" s="83" t="s">
        <v>63</v>
      </c>
      <c r="G31" s="11" t="s">
        <v>409</v>
      </c>
      <c r="H31" s="223"/>
      <c r="I31" s="185"/>
      <c r="J31" s="185"/>
      <c r="K31" s="185"/>
      <c r="L31" s="188"/>
      <c r="M31" s="52"/>
      <c r="O31" s="79"/>
      <c r="P31" s="79"/>
      <c r="Q31" s="79"/>
    </row>
    <row r="32" spans="2:17" ht="89.25" x14ac:dyDescent="0.25">
      <c r="B32" s="90" t="s">
        <v>410</v>
      </c>
      <c r="C32" s="38" t="s">
        <v>411</v>
      </c>
      <c r="D32" s="38" t="s">
        <v>412</v>
      </c>
      <c r="E32" s="39" t="s">
        <v>413</v>
      </c>
      <c r="F32" s="10" t="s">
        <v>63</v>
      </c>
      <c r="G32" s="10" t="s">
        <v>190</v>
      </c>
      <c r="H32" s="222" t="s">
        <v>414</v>
      </c>
      <c r="I32" s="91" t="s">
        <v>415</v>
      </c>
      <c r="J32" s="224" t="s">
        <v>416</v>
      </c>
      <c r="K32" s="224" t="s">
        <v>417</v>
      </c>
      <c r="L32" s="226" t="s">
        <v>418</v>
      </c>
      <c r="M32" s="92"/>
      <c r="N32" s="86" t="s">
        <v>63</v>
      </c>
      <c r="O32" s="79">
        <v>160413.13</v>
      </c>
      <c r="P32" s="79">
        <v>267997.25</v>
      </c>
      <c r="Q32" s="79">
        <f>O32+P32</f>
        <v>428410.38</v>
      </c>
    </row>
    <row r="33" spans="2:17" ht="39" thickBot="1" x14ac:dyDescent="0.3">
      <c r="B33" s="93"/>
      <c r="C33" s="83" t="s">
        <v>419</v>
      </c>
      <c r="D33" s="83" t="s">
        <v>420</v>
      </c>
      <c r="E33" s="84" t="s">
        <v>421</v>
      </c>
      <c r="F33" s="83" t="s">
        <v>63</v>
      </c>
      <c r="G33" s="11" t="s">
        <v>422</v>
      </c>
      <c r="H33" s="223"/>
      <c r="I33" s="94" t="s">
        <v>423</v>
      </c>
      <c r="J33" s="225"/>
      <c r="K33" s="225"/>
      <c r="L33" s="227"/>
      <c r="M33" s="92"/>
      <c r="N33" s="77" t="s">
        <v>59</v>
      </c>
      <c r="O33" s="79">
        <v>25000</v>
      </c>
      <c r="P33" s="79">
        <v>425000</v>
      </c>
      <c r="Q33" s="79">
        <f>O33+P33</f>
        <v>450000</v>
      </c>
    </row>
    <row r="34" spans="2:17" x14ac:dyDescent="0.25">
      <c r="B34" s="57"/>
      <c r="C34" s="33"/>
      <c r="D34" s="33"/>
      <c r="E34" s="34"/>
      <c r="F34" s="33"/>
      <c r="G34" s="33"/>
      <c r="H34" s="33"/>
      <c r="I34" s="33"/>
      <c r="J34" s="33"/>
      <c r="K34" s="33"/>
      <c r="L34" s="33"/>
      <c r="M34" s="33"/>
    </row>
    <row r="35" spans="2:17" x14ac:dyDescent="0.25">
      <c r="B35" s="57"/>
      <c r="C35" s="33"/>
      <c r="D35" s="33"/>
      <c r="E35" s="34"/>
      <c r="F35" s="33"/>
      <c r="G35" s="33"/>
      <c r="H35" s="33"/>
      <c r="I35" s="33"/>
      <c r="J35" s="33"/>
      <c r="K35" s="33"/>
      <c r="L35" s="33"/>
      <c r="M35" s="33"/>
      <c r="N35" s="95"/>
      <c r="O35" s="79"/>
      <c r="P35" s="79"/>
      <c r="Q35" s="79"/>
    </row>
    <row r="36" spans="2:17" x14ac:dyDescent="0.25">
      <c r="B36" s="57"/>
      <c r="C36" s="33"/>
      <c r="D36" s="33"/>
      <c r="E36" s="34"/>
      <c r="F36" s="33"/>
      <c r="G36" s="33"/>
      <c r="H36" s="33"/>
      <c r="I36" s="33"/>
      <c r="J36" s="33"/>
      <c r="K36" s="33"/>
      <c r="L36" s="33"/>
      <c r="M36" s="33"/>
    </row>
    <row r="37" spans="2:17" x14ac:dyDescent="0.25">
      <c r="N37" s="95"/>
      <c r="O37" s="79"/>
      <c r="P37" s="79"/>
      <c r="Q37" s="79"/>
    </row>
    <row r="38" spans="2:17" x14ac:dyDescent="0.25">
      <c r="N38" s="95"/>
      <c r="O38" s="79"/>
      <c r="P38" s="79"/>
      <c r="Q38" s="79"/>
    </row>
    <row r="39" spans="2:17" x14ac:dyDescent="0.25">
      <c r="O39" s="79"/>
      <c r="P39" s="79"/>
      <c r="Q39" s="79"/>
    </row>
  </sheetData>
  <mergeCells count="53">
    <mergeCell ref="B2:G2"/>
    <mergeCell ref="K2:L2"/>
    <mergeCell ref="B3:L3"/>
    <mergeCell ref="B4:B5"/>
    <mergeCell ref="C4:C5"/>
    <mergeCell ref="D4:D5"/>
    <mergeCell ref="E4:E5"/>
    <mergeCell ref="F4:F5"/>
    <mergeCell ref="G4:G5"/>
    <mergeCell ref="H4:H5"/>
    <mergeCell ref="I4:I5"/>
    <mergeCell ref="J4:L4"/>
    <mergeCell ref="B6:B15"/>
    <mergeCell ref="H6:H15"/>
    <mergeCell ref="I6:I15"/>
    <mergeCell ref="J6:J15"/>
    <mergeCell ref="K6:K15"/>
    <mergeCell ref="L6:L15"/>
    <mergeCell ref="C7:C10"/>
    <mergeCell ref="F7:F10"/>
    <mergeCell ref="G7:G10"/>
    <mergeCell ref="C14:C15"/>
    <mergeCell ref="F14:F15"/>
    <mergeCell ref="G14:G15"/>
    <mergeCell ref="B16:B19"/>
    <mergeCell ref="I16:I19"/>
    <mergeCell ref="J16:J19"/>
    <mergeCell ref="K16:K19"/>
    <mergeCell ref="L16:L19"/>
    <mergeCell ref="B20:B25"/>
    <mergeCell ref="H20:H25"/>
    <mergeCell ref="I20:I25"/>
    <mergeCell ref="J20:J25"/>
    <mergeCell ref="K20:K25"/>
    <mergeCell ref="L20:L25"/>
    <mergeCell ref="H16:H19"/>
    <mergeCell ref="C23:C24"/>
    <mergeCell ref="G23:G24"/>
    <mergeCell ref="B26:B29"/>
    <mergeCell ref="H26:H29"/>
    <mergeCell ref="J26:J29"/>
    <mergeCell ref="B30:B31"/>
    <mergeCell ref="H30:H31"/>
    <mergeCell ref="I30:I31"/>
    <mergeCell ref="J30:J31"/>
    <mergeCell ref="K30:K31"/>
    <mergeCell ref="H32:H33"/>
    <mergeCell ref="J32:J33"/>
    <mergeCell ref="K32:K33"/>
    <mergeCell ref="L32:L33"/>
    <mergeCell ref="L26:L29"/>
    <mergeCell ref="L30:L31"/>
    <mergeCell ref="K26:K2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ENV CC - RM</vt:lpstr>
      <vt:lpstr>Gender RM</vt:lpstr>
      <vt:lpstr>Governance RM</vt:lpstr>
      <vt:lpstr>Youth and Children - RM</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Huda Adam</dc:creator>
  <cp:lastModifiedBy>Svetlana Iazykova</cp:lastModifiedBy>
  <dcterms:created xsi:type="dcterms:W3CDTF">2015-06-01T04:55:13Z</dcterms:created>
  <dcterms:modified xsi:type="dcterms:W3CDTF">2015-06-09T20:54:38Z</dcterms:modified>
</cp:coreProperties>
</file>